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4d7a8a682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のまとめ" sheetId="1" r:id="Rf6b163d15b404001"/>
    <x:sheet xmlns:r="http://schemas.openxmlformats.org/officeDocument/2006/relationships" name="日報入力" sheetId="2" r:id="R8b8dd73ef8f24264"/>
    <x:sheet xmlns:r="http://schemas.openxmlformats.org/officeDocument/2006/relationships" name="現金確認" sheetId="3" r:id="R11a20df876d840b6"/>
    <x:sheet xmlns:r="http://schemas.openxmlformats.org/officeDocument/2006/relationships" name="使い方と記入例" sheetId="4" r:id="Rd3c2c925818245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0"/>
    <x:numFmt numFmtId="201" formatCode="yyyy-mm-dd"/>
    <x:numFmt numFmtId="202" formatCode="0.0%"/>
    <x:numFmt numFmtId="203" formatCode="m/d"/>
    <x:numFmt numFmtId="204" formatCode="@"/>
  </x:numFmts>
  <x:fonts count="10">
    <x:font>
      <x:sz val="11"/>
      <x:name val="Carlito"/>
    </x:font>
    <x:font>
      <x:sz val="12"/>
      <x:color rgb="FF243B2D"/>
      <x:name val="Arial"/>
    </x:font>
    <x:font>
      <x:b/>
      <x:sz val="16"/>
      <x:color rgb="FF06342B"/>
      <x:name val="Arial"/>
    </x:font>
    <x:font>
      <x:sz val="12"/>
      <x:color rgb="FF1F4E78"/>
      <x:name val="Arial"/>
    </x:font>
    <x:font>
      <x:sz val="11"/>
      <x:color rgb="FF56685C"/>
      <x:name val="Arial"/>
    </x:font>
    <x:font>
      <x:sz val="12"/>
      <x:color rgb="FF111111"/>
      <x:name val="Arial"/>
    </x:font>
    <x:font>
      <x:b/>
      <x:sz val="11"/>
      <x:color rgb="FFFFFFFF"/>
      <x:name val="Arial"/>
    </x:font>
    <x:font>
      <x:b/>
      <x:sz val="14"/>
      <x:color rgb="FF06342B"/>
      <x:name val="Arial"/>
    </x:font>
    <x:font>
      <x:b/>
      <x:sz val="12"/>
      <x:color rgb="FFFFFFFF"/>
      <x:name val="Arial"/>
    </x:font>
    <x:font>
      <x:sz val="10"/>
      <x:color rgb="FF18544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BF"/>
      </x:patternFill>
    </x:fill>
    <x:fill>
      <x:patternFill patternType="solid">
        <x:fgColor rgb="FFE8ECE7"/>
      </x:patternFill>
    </x:fill>
    <x:fill>
      <x:patternFill patternType="solid">
        <x:fgColor rgb="FF06342B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4D9D0"/>
      </x:bottom>
      <x:diagonal/>
    </x:border>
    <x:border>
      <x:left/>
      <x:right/>
      <x:top style="thin">
        <x:color rgb="FFD4D9D0"/>
      </x:top>
      <x:bottom style="thin">
        <x:color rgb="FFD4D9D0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3" fillId="2" borderId="1" xfId="0" applyNumberFormat="1" applyFont="1" applyFill="1" applyBorder="1" applyAlignment="1">
      <x:alignment horizontal="right" vertical="center" wrapText="1"/>
    </x:xf>
    <x:xf numFmtId="200" fontId="3" fillId="2" borderId="1" xfId="0" applyNumberFormat="1" applyFont="1" applyFill="1" applyBorder="1" applyAlignment="1">
      <x:alignment horizontal="right" vertical="center" wrapText="1"/>
    </x:xf>
    <x:xf numFmtId="201" fontId="3" fillId="2" borderId="1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right"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202" fontId="5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204" fontId="1" fillId="2" borderId="1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4" fontId="1" fillId="2" borderId="1" xfId="0" applyNumberFormat="1" applyFont="1" applyFill="1" applyBorder="1" applyAlignment="1">
      <x:alignment horizontal="left" vertical="top" wrapText="1"/>
    </x:xf>
    <x:xf numFmtId="200" fontId="5" fillId="3" borderId="0" xfId="0" applyNumberFormat="1" applyFont="1" applyFill="1" applyBorder="1" applyAlignment="1">
      <x:alignment horizontal="left" vertical="center" wrapText="1"/>
    </x:xf>
    <x:xf numFmtId="0" fontId="3" fillId="2" borderId="2" xfId="0" applyNumberFormat="1" applyFont="1" applyFill="1" applyBorder="1" applyAlignment="1">
      <x:alignment horizontal="right" vertical="center" wrapText="1"/>
    </x:xf>
    <x:xf numFmtId="200" fontId="3" fillId="2" borderId="2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80"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  <x:dxf>
      <x:font>
        <x:b/>
        <x:color rgb="FF9B2525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2f805db7a4bf6" /><Relationship Type="http://schemas.openxmlformats.org/officeDocument/2006/relationships/theme" Target="/xl/theme/theme1.xml" Id="R126db3de35ea42bc" /><Relationship Type="http://schemas.openxmlformats.org/officeDocument/2006/relationships/sharedStrings" Target="/xl/sharedStrings.xml" Id="R6d404ddbbcc04997" /><Relationship Type="http://schemas.openxmlformats.org/officeDocument/2006/relationships/worksheet" Target="/xl/worksheets/sheet1.xml" Id="Rf6b163d15b404001" /><Relationship Type="http://schemas.openxmlformats.org/officeDocument/2006/relationships/worksheet" Target="/xl/worksheets/sheet2.xml" Id="R8b8dd73ef8f24264" /><Relationship Type="http://schemas.openxmlformats.org/officeDocument/2006/relationships/worksheet" Target="/xl/worksheets/sheet3.xml" Id="R11a20df876d840b6" /><Relationship Type="http://schemas.openxmlformats.org/officeDocument/2006/relationships/worksheet" Target="/xl/worksheets/sheet4.xml" Id="Rd3c2c925818245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6342B"/>
  </x:sheetPr>
  <x:sheetViews>
    <x:sheetView showGridLines="0" workbookViewId="0"/>
  </x:sheetViews>
  <x:sheetFormatPr defaultRowHeight="15"/>
  <x:cols>
    <x:col min="1" max="1" width="9.380000114440918" hidden="0" customWidth="1"/>
    <x:col min="2" max="2" width="11.880000114440918" hidden="0" customWidth="1"/>
    <x:col min="3" max="3" width="13.130000114440918" hidden="0" customWidth="1"/>
    <x:col min="4" max="4" width="6.880000114440918" hidden="0" customWidth="1"/>
    <x:col min="5" max="5" width="10.630000114440918" hidden="0" customWidth="1"/>
    <x:col min="6" max="6" width="11" hidden="0" customWidth="1"/>
    <x:col min="7" max="7" width="11" hidden="0" customWidth="1"/>
    <x:col min="8" max="8" width="13.75" hidden="0" customWidth="1"/>
    <x:col min="9" max="9" width="13.75" hidden="0" customWidth="1"/>
    <x:col min="10" max="10" width="17.5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4" customHeight="1">
      <x:c r="A2" s="4" t="str">
        <x:v>小さなお店の月次日報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7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27" customHeight="1">
      <x:c r="A4" s="3" t="str">
        <x:v>対象月</x:v>
      </x:c>
      <x:c r="B4" s="10" t="n">
        <x:v>46296</x:v>
      </x:c>
      <x:c r="C4" s="3"/>
      <x:c r="D4" s="3"/>
      <x:c r="E4" s="3" t="str">
        <x:v>売上目標</x:v>
      </x:c>
      <x:c r="F4" s="9"/>
      <x:c r="G4" s="3"/>
      <x:c r="H4" s="3"/>
      <x:c r="I4" s="3"/>
      <x:c r="J4" s="3"/>
    </x:row>
    <x:row r="5" ht="27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0" customHeight="1">
      <x:c r="A6" s="11" t="str">
        <x:f>IF(AND(ISNUMBER(B4),B4&gt;0),"対象月は入力前に設定。翌月は空のテンプレートを取得します。","対象月に月初の日付を入力してください。例：2026/10/1")</x:f>
        <x:v>対象月は入力前に設定。翌月は空のテンプレートを取得します。</x:v>
      </x:c>
      <x:c r="B6" s="11"/>
      <x:c r="C6" s="11"/>
      <x:c r="D6" s="11"/>
      <x:c r="E6" s="11"/>
      <x:c r="F6" s="11"/>
      <x:c r="G6" s="11"/>
      <x:c r="H6" s="11"/>
      <x:c r="I6" s="11"/>
      <x:c r="J6" s="11"/>
    </x:row>
    <x:row r="7" ht="27" customHeight="1">
      <x:c r="A7" s="11" t="str">
        <x:v>金額は円、客数は人。客単価は四捨五入表示。営業日数は「営業」を選んだ日数です。</x:v>
      </x:c>
      <x:c r="B7" s="11"/>
      <x:c r="C7" s="11"/>
      <x:c r="D7" s="11"/>
      <x:c r="E7" s="11"/>
      <x:c r="F7" s="11"/>
      <x:c r="G7" s="11"/>
      <x:c r="H7" s="11"/>
      <x:c r="I7" s="11"/>
      <x:c r="J7" s="11"/>
    </x:row>
    <x:row r="8" ht="27" customHeight="1">
      <x:c r="A8" s="3" t="str">
        <x:v>売上合計</x:v>
      </x:c>
      <x:c r="B8" s="15" t="str">
        <x:f>IF(COUNT(C21:C51)=0,"",SUM(C21:C51))</x:f>
      </x:c>
      <x:c r="C8" s="3"/>
      <x:c r="D8" s="3"/>
      <x:c r="E8" s="3" t="str">
        <x:v>来店人数</x:v>
      </x:c>
      <x:c r="F8" s="15" t="str">
        <x:f>IF(COUNT(C21:C51)=0,"",IF(COUNT(D21:D51)&lt;&gt;COUNT(C21:C51),"客数を確認",SUM(D21:D51)))</x:f>
      </x:c>
      <x:c r="G8" s="3"/>
      <x:c r="H8" s="3" t="str">
        <x:v>客単価</x:v>
      </x:c>
      <x:c r="I8" s="15" t="str">
        <x:f>IF(AND(ISNUMBER(B8),ISNUMBER(F8),F8&gt;0),B8/F8,"")</x:f>
      </x:c>
      <x:c r="J8" s="3"/>
    </x:row>
    <x:row r="9" ht="27" customHeight="1">
      <x:c r="A9" s="3" t="str">
        <x:v>現金売上</x:v>
      </x:c>
      <x:c r="B9" s="15" t="str">
        <x:f>IF(COUNT(B57:B87)=0,"",SUM(B57:B87))</x:f>
      </x:c>
      <x:c r="C9" s="3"/>
      <x:c r="D9" s="3"/>
      <x:c r="E9" s="3" t="str">
        <x:v>カード売上</x:v>
      </x:c>
      <x:c r="F9" s="15" t="str">
        <x:f>IF(COUNT(C57:C87)=0,"",SUM(C57:C87))</x:f>
      </x:c>
      <x:c r="G9" s="3"/>
      <x:c r="H9" s="3" t="str">
        <x:v>QR・他売上</x:v>
      </x:c>
      <x:c r="I9" s="15" t="str">
        <x:f>IF(COUNT(D57:D87)=0,"",SUM(D57:D87))</x:f>
      </x:c>
      <x:c r="J9" s="3"/>
    </x:row>
    <x:row r="10" ht="27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27" customHeight="1">
      <x:c r="A11" s="3" t="str">
        <x:v>経費合計</x:v>
      </x:c>
      <x:c r="B11" s="15" t="str">
        <x:f>IF(COUNT(F21:H51)=0,"",SUM(F21:H51))</x:f>
      </x:c>
      <x:c r="C11" s="3"/>
      <x:c r="D11" s="3"/>
      <x:c r="E11" s="3" t="str">
        <x:v>売上−経費</x:v>
      </x:c>
      <x:c r="F11" s="15" t="str">
        <x:f>IF(COUNT(I21:I51)=0,"",SUM(I21:I51))</x:f>
      </x:c>
      <x:c r="G11" s="3"/>
      <x:c r="H11" s="3" t="str">
        <x:v>目標達成率</x:v>
      </x:c>
      <x:c r="I11" s="16" t="str">
        <x:f>IF(AND(ISNUMBER(B8),ISNUMBER(F4),F4&gt;0),B8/F4,"")</x:f>
      </x:c>
      <x:c r="J11" s="3"/>
    </x:row>
    <x:row r="12" ht="27" customHeight="1">
      <x:c r="A12" s="3" t="str">
        <x:v>仕入額</x:v>
      </x:c>
      <x:c r="B12" s="15" t="str">
        <x:f>IF(COUNT(F21:F51)=0,"",SUM(F21:F51))</x:f>
      </x:c>
      <x:c r="C12" s="3"/>
      <x:c r="D12" s="3"/>
      <x:c r="E12" s="3" t="str">
        <x:v>人件費</x:v>
      </x:c>
      <x:c r="F12" s="15" t="str">
        <x:f>IF(COUNT(G21:G51)=0,"",SUM(G21:G51))</x:f>
      </x:c>
      <x:c r="G12" s="3"/>
      <x:c r="H12" s="3" t="str">
        <x:v>その他経費</x:v>
      </x:c>
      <x:c r="I12" s="15" t="str">
        <x:f>IF(COUNT(H21:H51)=0,"",SUM(H21:H51))</x:f>
      </x:c>
      <x:c r="J12" s="3"/>
    </x:row>
    <x:row r="13" ht="27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27" customHeight="1">
      <x:c r="A14" s="3" t="str">
        <x:v>営業日数</x:v>
      </x:c>
      <x:c r="B14" s="15" t="n">
        <x:f>COUNTIFS(B21:B51,"営業",A21:A51,"&gt;0")</x:f>
        <x:v>0</x:v>
      </x:c>
      <x:c r="C14" s="3"/>
      <x:c r="D14" s="3"/>
      <x:c r="E14" s="3" t="str">
        <x:v>日報要確認</x:v>
      </x:c>
      <x:c r="F14" s="15" t="n">
        <x:f>COUNTIFS(J21:J51,"&lt;&gt;記入済み",J21:J51,"&lt;&gt;未記入",J21:J51,"&lt;&gt;対象外")</x:f>
        <x:v>0</x:v>
      </x:c>
      <x:c r="G14" s="3"/>
      <x:c r="H14" s="3" t="str">
        <x:v>現金差額日数</x:v>
      </x:c>
      <x:c r="I14" s="15" t="n">
        <x:f>COUNTIFS(G57:G87,"&gt;0")+COUNTIFS(G57:G87,"&lt;0")</x:f>
        <x:v>0</x:v>
      </x:c>
      <x:c r="J14" s="3"/>
    </x:row>
    <x:row r="15" ht="27" customHeight="1">
      <x:c r="A15" s="3"/>
      <x:c r="B15" s="3"/>
      <x:c r="C15" s="3"/>
      <x:c r="D15" s="3"/>
      <x:c r="E15" s="3"/>
      <x:c r="F15" s="3"/>
      <x:c r="G15" s="3"/>
      <x:c r="H15" s="3" t="str">
        <x:v>現金未確認</x:v>
      </x:c>
      <x:c r="I15" s="15" t="n">
        <x:f>COUNTIFS(H57:H87,"数字を確認")</x:f>
        <x:v>0</x:v>
      </x:c>
      <x:c r="J15" s="3"/>
    </x:row>
    <x:row r="16" ht="27" customHeight="1">
      <x:c r="A16" s="11" t="str">
        <x:v>金額欄がそろった日のみ売上・経費を集計。要確認の日がある月は、確定実績ではありません。売上−経費は管理用の目安で、会計上の利益ではありません。</x:v>
      </x:c>
      <x:c r="B16" s="11"/>
      <x:c r="C16" s="11"/>
      <x:c r="D16" s="11"/>
      <x:c r="E16" s="11"/>
      <x:c r="F16" s="11"/>
      <x:c r="G16" s="11"/>
      <x:c r="H16" s="11"/>
      <x:c r="I16" s="11"/>
      <x:c r="J16" s="11"/>
    </x:row>
    <x:row r="17" ht="27" customHeight="1">
      <x:c r="A17" s="11"/>
      <x:c r="B17" s="11"/>
      <x:c r="C17" s="11"/>
      <x:c r="D17" s="11"/>
      <x:c r="E17" s="11"/>
      <x:c r="F17" s="11"/>
      <x:c r="G17" s="11"/>
      <x:c r="H17" s="11"/>
      <x:c r="I17" s="11"/>
      <x:c r="J17" s="11"/>
    </x:row>
    <x:row r="18" ht="27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27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34" customHeight="1">
      <x:c r="A20" s="18" t="str">
        <x:v>日付</x:v>
      </x:c>
      <x:c r="B20" s="18" t="str">
        <x:v>営業</x:v>
      </x:c>
      <x:c r="C20" s="18" t="str">
        <x:v>売上（円）</x:v>
      </x:c>
      <x:c r="D20" s="18" t="str">
        <x:v>人数</x:v>
      </x:c>
      <x:c r="E20" s="18" t="str">
        <x:v>客単価</x:v>
      </x:c>
      <x:c r="F20" s="18" t="str">
        <x:v>仕入額</x:v>
      </x:c>
      <x:c r="G20" s="18" t="str">
        <x:v>人件費</x:v>
      </x:c>
      <x:c r="H20" s="18" t="str">
        <x:v>他経費</x:v>
      </x:c>
      <x:c r="I20" s="18" t="str">
        <x:v>売上−経費</x:v>
      </x:c>
      <x:c r="J20" s="18" t="str">
        <x:v>日報の確認</x:v>
      </x:c>
    </x:row>
    <x:row r="21" ht="30" customHeight="1">
      <x:c r="A21" s="20" t="n">
        <x:f>IF('日報入力'!A8="","",'日報入力'!A8)</x:f>
        <x:v>46296</x:v>
      </x:c>
      <x:c r="B21" s="3" t="str">
        <x:f>IF('日報入力'!B9="","",'日報入力'!B9)</x:f>
      </x:c>
      <x:c r="C21" s="19" t="str">
        <x:f>IF(ISNUMBER('日報入力'!B21),'日報入力'!B14,"")</x:f>
      </x:c>
      <x:c r="D21" s="19" t="str">
        <x:f>IF(ISNUMBER('日報入力'!B21),IF('日報入力'!B9="休業",0,IF(AND(ISNUMBER('日報入力'!B15),'日報入力'!B15&gt;=0,MOD('日報入力'!B15,1)=0,OR('日報入力'!B14=0,'日報入力'!B15&gt;0)),'日報入力'!B15,"")),"")</x:f>
      </x:c>
      <x:c r="E21" s="19" t="str">
        <x:f>IF(AND(ISNUMBER(C21),ISNUMBER(D21),D21&gt;0),C21/D21,"")</x:f>
      </x:c>
      <x:c r="F21" s="19" t="str">
        <x:f>IF(ISNUMBER('日報入力'!B21),'日報入力'!B17,"")</x:f>
      </x:c>
      <x:c r="G21" s="19" t="str">
        <x:f>IF(ISNUMBER('日報入力'!B21),'日報入力'!B18,"")</x:f>
      </x:c>
      <x:c r="H21" s="19" t="str">
        <x:f>IF(ISNUMBER('日報入力'!B21),'日報入力'!B19,"")</x:f>
      </x:c>
      <x:c r="I21" s="19" t="str">
        <x:f>IF(ISNUMBER('日報入力'!B21),'日報入力'!B21,"")</x:f>
      </x:c>
      <x:c r="J21" s="3" t="str">
        <x:f>'日報入力'!B24</x:f>
        <x:v>未記入</x:v>
      </x:c>
    </x:row>
    <x:row r="22" ht="30" customHeight="1">
      <x:c r="A22" s="20" t="n">
        <x:f>IF('日報入力'!A26="","",'日報入力'!A26)</x:f>
        <x:v>46297</x:v>
      </x:c>
      <x:c r="B22" s="3" t="str">
        <x:f>IF('日報入力'!B27="","",'日報入力'!B27)</x:f>
      </x:c>
      <x:c r="C22" s="19" t="str">
        <x:f>IF(ISNUMBER('日報入力'!B39),'日報入力'!B32,"")</x:f>
      </x:c>
      <x:c r="D22" s="19" t="str">
        <x:f>IF(ISNUMBER('日報入力'!B39),IF('日報入力'!B27="休業",0,IF(AND(ISNUMBER('日報入力'!B33),'日報入力'!B33&gt;=0,MOD('日報入力'!B33,1)=0,OR('日報入力'!B32=0,'日報入力'!B33&gt;0)),'日報入力'!B33,"")),"")</x:f>
      </x:c>
      <x:c r="E22" s="19" t="str">
        <x:f>IF(AND(ISNUMBER(C22),ISNUMBER(D22),D22&gt;0),C22/D22,"")</x:f>
      </x:c>
      <x:c r="F22" s="19" t="str">
        <x:f>IF(ISNUMBER('日報入力'!B39),'日報入力'!B35,"")</x:f>
      </x:c>
      <x:c r="G22" s="19" t="str">
        <x:f>IF(ISNUMBER('日報入力'!B39),'日報入力'!B36,"")</x:f>
      </x:c>
      <x:c r="H22" s="19" t="str">
        <x:f>IF(ISNUMBER('日報入力'!B39),'日報入力'!B37,"")</x:f>
      </x:c>
      <x:c r="I22" s="19" t="str">
        <x:f>IF(ISNUMBER('日報入力'!B39),'日報入力'!B39,"")</x:f>
      </x:c>
      <x:c r="J22" s="3" t="str">
        <x:f>'日報入力'!B42</x:f>
        <x:v>未記入</x:v>
      </x:c>
    </x:row>
    <x:row r="23" ht="30" customHeight="1">
      <x:c r="A23" s="20" t="n">
        <x:f>IF('日報入力'!A44="","",'日報入力'!A44)</x:f>
        <x:v>46298</x:v>
      </x:c>
      <x:c r="B23" s="3" t="str">
        <x:f>IF('日報入力'!B45="","",'日報入力'!B45)</x:f>
      </x:c>
      <x:c r="C23" s="19" t="str">
        <x:f>IF(ISNUMBER('日報入力'!B57),'日報入力'!B50,"")</x:f>
      </x:c>
      <x:c r="D23" s="19" t="str">
        <x:f>IF(ISNUMBER('日報入力'!B57),IF('日報入力'!B45="休業",0,IF(AND(ISNUMBER('日報入力'!B51),'日報入力'!B51&gt;=0,MOD('日報入力'!B51,1)=0,OR('日報入力'!B50=0,'日報入力'!B51&gt;0)),'日報入力'!B51,"")),"")</x:f>
      </x:c>
      <x:c r="E23" s="19" t="str">
        <x:f>IF(AND(ISNUMBER(C23),ISNUMBER(D23),D23&gt;0),C23/D23,"")</x:f>
      </x:c>
      <x:c r="F23" s="19" t="str">
        <x:f>IF(ISNUMBER('日報入力'!B57),'日報入力'!B53,"")</x:f>
      </x:c>
      <x:c r="G23" s="19" t="str">
        <x:f>IF(ISNUMBER('日報入力'!B57),'日報入力'!B54,"")</x:f>
      </x:c>
      <x:c r="H23" s="19" t="str">
        <x:f>IF(ISNUMBER('日報入力'!B57),'日報入力'!B55,"")</x:f>
      </x:c>
      <x:c r="I23" s="19" t="str">
        <x:f>IF(ISNUMBER('日報入力'!B57),'日報入力'!B57,"")</x:f>
      </x:c>
      <x:c r="J23" s="3" t="str">
        <x:f>'日報入力'!B60</x:f>
        <x:v>未記入</x:v>
      </x:c>
    </x:row>
    <x:row r="24" ht="30" customHeight="1">
      <x:c r="A24" s="20" t="n">
        <x:f>IF('日報入力'!A62="","",'日報入力'!A62)</x:f>
        <x:v>46299</x:v>
      </x:c>
      <x:c r="B24" s="3" t="str">
        <x:f>IF('日報入力'!B63="","",'日報入力'!B63)</x:f>
      </x:c>
      <x:c r="C24" s="19" t="str">
        <x:f>IF(ISNUMBER('日報入力'!B75),'日報入力'!B68,"")</x:f>
      </x:c>
      <x:c r="D24" s="19" t="str">
        <x:f>IF(ISNUMBER('日報入力'!B75),IF('日報入力'!B63="休業",0,IF(AND(ISNUMBER('日報入力'!B69),'日報入力'!B69&gt;=0,MOD('日報入力'!B69,1)=0,OR('日報入力'!B68=0,'日報入力'!B69&gt;0)),'日報入力'!B69,"")),"")</x:f>
      </x:c>
      <x:c r="E24" s="19" t="str">
        <x:f>IF(AND(ISNUMBER(C24),ISNUMBER(D24),D24&gt;0),C24/D24,"")</x:f>
      </x:c>
      <x:c r="F24" s="19" t="str">
        <x:f>IF(ISNUMBER('日報入力'!B75),'日報入力'!B71,"")</x:f>
      </x:c>
      <x:c r="G24" s="19" t="str">
        <x:f>IF(ISNUMBER('日報入力'!B75),'日報入力'!B72,"")</x:f>
      </x:c>
      <x:c r="H24" s="19" t="str">
        <x:f>IF(ISNUMBER('日報入力'!B75),'日報入力'!B73,"")</x:f>
      </x:c>
      <x:c r="I24" s="19" t="str">
        <x:f>IF(ISNUMBER('日報入力'!B75),'日報入力'!B75,"")</x:f>
      </x:c>
      <x:c r="J24" s="3" t="str">
        <x:f>'日報入力'!B78</x:f>
        <x:v>未記入</x:v>
      </x:c>
    </x:row>
    <x:row r="25" ht="30" customHeight="1">
      <x:c r="A25" s="20" t="n">
        <x:f>IF('日報入力'!A80="","",'日報入力'!A80)</x:f>
        <x:v>46300</x:v>
      </x:c>
      <x:c r="B25" s="3" t="str">
        <x:f>IF('日報入力'!B81="","",'日報入力'!B81)</x:f>
      </x:c>
      <x:c r="C25" s="19" t="str">
        <x:f>IF(ISNUMBER('日報入力'!B93),'日報入力'!B86,"")</x:f>
      </x:c>
      <x:c r="D25" s="19" t="str">
        <x:f>IF(ISNUMBER('日報入力'!B93),IF('日報入力'!B81="休業",0,IF(AND(ISNUMBER('日報入力'!B87),'日報入力'!B87&gt;=0,MOD('日報入力'!B87,1)=0,OR('日報入力'!B86=0,'日報入力'!B87&gt;0)),'日報入力'!B87,"")),"")</x:f>
      </x:c>
      <x:c r="E25" s="19" t="str">
        <x:f>IF(AND(ISNUMBER(C25),ISNUMBER(D25),D25&gt;0),C25/D25,"")</x:f>
      </x:c>
      <x:c r="F25" s="19" t="str">
        <x:f>IF(ISNUMBER('日報入力'!B93),'日報入力'!B89,"")</x:f>
      </x:c>
      <x:c r="G25" s="19" t="str">
        <x:f>IF(ISNUMBER('日報入力'!B93),'日報入力'!B90,"")</x:f>
      </x:c>
      <x:c r="H25" s="19" t="str">
        <x:f>IF(ISNUMBER('日報入力'!B93),'日報入力'!B91,"")</x:f>
      </x:c>
      <x:c r="I25" s="19" t="str">
        <x:f>IF(ISNUMBER('日報入力'!B93),'日報入力'!B93,"")</x:f>
      </x:c>
      <x:c r="J25" s="3" t="str">
        <x:f>'日報入力'!B96</x:f>
        <x:v>未記入</x:v>
      </x:c>
    </x:row>
    <x:row r="26" ht="30" customHeight="1">
      <x:c r="A26" s="20" t="n">
        <x:f>IF('日報入力'!A98="","",'日報入力'!A98)</x:f>
        <x:v>46301</x:v>
      </x:c>
      <x:c r="B26" s="3" t="str">
        <x:f>IF('日報入力'!B99="","",'日報入力'!B99)</x:f>
      </x:c>
      <x:c r="C26" s="19" t="str">
        <x:f>IF(ISNUMBER('日報入力'!B111),'日報入力'!B104,"")</x:f>
      </x:c>
      <x:c r="D26" s="19" t="str">
        <x:f>IF(ISNUMBER('日報入力'!B111),IF('日報入力'!B99="休業",0,IF(AND(ISNUMBER('日報入力'!B105),'日報入力'!B105&gt;=0,MOD('日報入力'!B105,1)=0,OR('日報入力'!B104=0,'日報入力'!B105&gt;0)),'日報入力'!B105,"")),"")</x:f>
      </x:c>
      <x:c r="E26" s="19" t="str">
        <x:f>IF(AND(ISNUMBER(C26),ISNUMBER(D26),D26&gt;0),C26/D26,"")</x:f>
      </x:c>
      <x:c r="F26" s="19" t="str">
        <x:f>IF(ISNUMBER('日報入力'!B111),'日報入力'!B107,"")</x:f>
      </x:c>
      <x:c r="G26" s="19" t="str">
        <x:f>IF(ISNUMBER('日報入力'!B111),'日報入力'!B108,"")</x:f>
      </x:c>
      <x:c r="H26" s="19" t="str">
        <x:f>IF(ISNUMBER('日報入力'!B111),'日報入力'!B109,"")</x:f>
      </x:c>
      <x:c r="I26" s="19" t="str">
        <x:f>IF(ISNUMBER('日報入力'!B111),'日報入力'!B111,"")</x:f>
      </x:c>
      <x:c r="J26" s="3" t="str">
        <x:f>'日報入力'!B114</x:f>
        <x:v>未記入</x:v>
      </x:c>
    </x:row>
    <x:row r="27" ht="30" customHeight="1">
      <x:c r="A27" s="20" t="n">
        <x:f>IF('日報入力'!A116="","",'日報入力'!A116)</x:f>
        <x:v>46302</x:v>
      </x:c>
      <x:c r="B27" s="3" t="str">
        <x:f>IF('日報入力'!B117="","",'日報入力'!B117)</x:f>
      </x:c>
      <x:c r="C27" s="19" t="str">
        <x:f>IF(ISNUMBER('日報入力'!B129),'日報入力'!B122,"")</x:f>
      </x:c>
      <x:c r="D27" s="19" t="str">
        <x:f>IF(ISNUMBER('日報入力'!B129),IF('日報入力'!B117="休業",0,IF(AND(ISNUMBER('日報入力'!B123),'日報入力'!B123&gt;=0,MOD('日報入力'!B123,1)=0,OR('日報入力'!B122=0,'日報入力'!B123&gt;0)),'日報入力'!B123,"")),"")</x:f>
      </x:c>
      <x:c r="E27" s="19" t="str">
        <x:f>IF(AND(ISNUMBER(C27),ISNUMBER(D27),D27&gt;0),C27/D27,"")</x:f>
      </x:c>
      <x:c r="F27" s="19" t="str">
        <x:f>IF(ISNUMBER('日報入力'!B129),'日報入力'!B125,"")</x:f>
      </x:c>
      <x:c r="G27" s="19" t="str">
        <x:f>IF(ISNUMBER('日報入力'!B129),'日報入力'!B126,"")</x:f>
      </x:c>
      <x:c r="H27" s="19" t="str">
        <x:f>IF(ISNUMBER('日報入力'!B129),'日報入力'!B127,"")</x:f>
      </x:c>
      <x:c r="I27" s="19" t="str">
        <x:f>IF(ISNUMBER('日報入力'!B129),'日報入力'!B129,"")</x:f>
      </x:c>
      <x:c r="J27" s="3" t="str">
        <x:f>'日報入力'!B132</x:f>
        <x:v>未記入</x:v>
      </x:c>
    </x:row>
    <x:row r="28" ht="30" customHeight="1">
      <x:c r="A28" s="20" t="n">
        <x:f>IF('日報入力'!A134="","",'日報入力'!A134)</x:f>
        <x:v>46303</x:v>
      </x:c>
      <x:c r="B28" s="3" t="str">
        <x:f>IF('日報入力'!B135="","",'日報入力'!B135)</x:f>
      </x:c>
      <x:c r="C28" s="19" t="str">
        <x:f>IF(ISNUMBER('日報入力'!B147),'日報入力'!B140,"")</x:f>
      </x:c>
      <x:c r="D28" s="19" t="str">
        <x:f>IF(ISNUMBER('日報入力'!B147),IF('日報入力'!B135="休業",0,IF(AND(ISNUMBER('日報入力'!B141),'日報入力'!B141&gt;=0,MOD('日報入力'!B141,1)=0,OR('日報入力'!B140=0,'日報入力'!B141&gt;0)),'日報入力'!B141,"")),"")</x:f>
      </x:c>
      <x:c r="E28" s="19" t="str">
        <x:f>IF(AND(ISNUMBER(C28),ISNUMBER(D28),D28&gt;0),C28/D28,"")</x:f>
      </x:c>
      <x:c r="F28" s="19" t="str">
        <x:f>IF(ISNUMBER('日報入力'!B147),'日報入力'!B143,"")</x:f>
      </x:c>
      <x:c r="G28" s="19" t="str">
        <x:f>IF(ISNUMBER('日報入力'!B147),'日報入力'!B144,"")</x:f>
      </x:c>
      <x:c r="H28" s="19" t="str">
        <x:f>IF(ISNUMBER('日報入力'!B147),'日報入力'!B145,"")</x:f>
      </x:c>
      <x:c r="I28" s="19" t="str">
        <x:f>IF(ISNUMBER('日報入力'!B147),'日報入力'!B147,"")</x:f>
      </x:c>
      <x:c r="J28" s="3" t="str">
        <x:f>'日報入力'!B150</x:f>
        <x:v>未記入</x:v>
      </x:c>
    </x:row>
    <x:row r="29" ht="30" customHeight="1">
      <x:c r="A29" s="20" t="n">
        <x:f>IF('日報入力'!A152="","",'日報入力'!A152)</x:f>
        <x:v>46304</x:v>
      </x:c>
      <x:c r="B29" s="3" t="str">
        <x:f>IF('日報入力'!B153="","",'日報入力'!B153)</x:f>
      </x:c>
      <x:c r="C29" s="19" t="str">
        <x:f>IF(ISNUMBER('日報入力'!B165),'日報入力'!B158,"")</x:f>
      </x:c>
      <x:c r="D29" s="19" t="str">
        <x:f>IF(ISNUMBER('日報入力'!B165),IF('日報入力'!B153="休業",0,IF(AND(ISNUMBER('日報入力'!B159),'日報入力'!B159&gt;=0,MOD('日報入力'!B159,1)=0,OR('日報入力'!B158=0,'日報入力'!B159&gt;0)),'日報入力'!B159,"")),"")</x:f>
      </x:c>
      <x:c r="E29" s="19" t="str">
        <x:f>IF(AND(ISNUMBER(C29),ISNUMBER(D29),D29&gt;0),C29/D29,"")</x:f>
      </x:c>
      <x:c r="F29" s="19" t="str">
        <x:f>IF(ISNUMBER('日報入力'!B165),'日報入力'!B161,"")</x:f>
      </x:c>
      <x:c r="G29" s="19" t="str">
        <x:f>IF(ISNUMBER('日報入力'!B165),'日報入力'!B162,"")</x:f>
      </x:c>
      <x:c r="H29" s="19" t="str">
        <x:f>IF(ISNUMBER('日報入力'!B165),'日報入力'!B163,"")</x:f>
      </x:c>
      <x:c r="I29" s="19" t="str">
        <x:f>IF(ISNUMBER('日報入力'!B165),'日報入力'!B165,"")</x:f>
      </x:c>
      <x:c r="J29" s="3" t="str">
        <x:f>'日報入力'!B168</x:f>
        <x:v>未記入</x:v>
      </x:c>
    </x:row>
    <x:row r="30" ht="30" customHeight="1">
      <x:c r="A30" s="20" t="n">
        <x:f>IF('日報入力'!A170="","",'日報入力'!A170)</x:f>
        <x:v>46305</x:v>
      </x:c>
      <x:c r="B30" s="3" t="str">
        <x:f>IF('日報入力'!B171="","",'日報入力'!B171)</x:f>
      </x:c>
      <x:c r="C30" s="19" t="str">
        <x:f>IF(ISNUMBER('日報入力'!B183),'日報入力'!B176,"")</x:f>
      </x:c>
      <x:c r="D30" s="19" t="str">
        <x:f>IF(ISNUMBER('日報入力'!B183),IF('日報入力'!B171="休業",0,IF(AND(ISNUMBER('日報入力'!B177),'日報入力'!B177&gt;=0,MOD('日報入力'!B177,1)=0,OR('日報入力'!B176=0,'日報入力'!B177&gt;0)),'日報入力'!B177,"")),"")</x:f>
      </x:c>
      <x:c r="E30" s="19" t="str">
        <x:f>IF(AND(ISNUMBER(C30),ISNUMBER(D30),D30&gt;0),C30/D30,"")</x:f>
      </x:c>
      <x:c r="F30" s="19" t="str">
        <x:f>IF(ISNUMBER('日報入力'!B183),'日報入力'!B179,"")</x:f>
      </x:c>
      <x:c r="G30" s="19" t="str">
        <x:f>IF(ISNUMBER('日報入力'!B183),'日報入力'!B180,"")</x:f>
      </x:c>
      <x:c r="H30" s="19" t="str">
        <x:f>IF(ISNUMBER('日報入力'!B183),'日報入力'!B181,"")</x:f>
      </x:c>
      <x:c r="I30" s="19" t="str">
        <x:f>IF(ISNUMBER('日報入力'!B183),'日報入力'!B183,"")</x:f>
      </x:c>
      <x:c r="J30" s="3" t="str">
        <x:f>'日報入力'!B186</x:f>
        <x:v>未記入</x:v>
      </x:c>
    </x:row>
    <x:row r="31" ht="30" customHeight="1">
      <x:c r="A31" s="20" t="n">
        <x:f>IF('日報入力'!A188="","",'日報入力'!A188)</x:f>
        <x:v>46306</x:v>
      </x:c>
      <x:c r="B31" s="3" t="str">
        <x:f>IF('日報入力'!B189="","",'日報入力'!B189)</x:f>
      </x:c>
      <x:c r="C31" s="19" t="str">
        <x:f>IF(ISNUMBER('日報入力'!B201),'日報入力'!B194,"")</x:f>
      </x:c>
      <x:c r="D31" s="19" t="str">
        <x:f>IF(ISNUMBER('日報入力'!B201),IF('日報入力'!B189="休業",0,IF(AND(ISNUMBER('日報入力'!B195),'日報入力'!B195&gt;=0,MOD('日報入力'!B195,1)=0,OR('日報入力'!B194=0,'日報入力'!B195&gt;0)),'日報入力'!B195,"")),"")</x:f>
      </x:c>
      <x:c r="E31" s="19" t="str">
        <x:f>IF(AND(ISNUMBER(C31),ISNUMBER(D31),D31&gt;0),C31/D31,"")</x:f>
      </x:c>
      <x:c r="F31" s="19" t="str">
        <x:f>IF(ISNUMBER('日報入力'!B201),'日報入力'!B197,"")</x:f>
      </x:c>
      <x:c r="G31" s="19" t="str">
        <x:f>IF(ISNUMBER('日報入力'!B201),'日報入力'!B198,"")</x:f>
      </x:c>
      <x:c r="H31" s="19" t="str">
        <x:f>IF(ISNUMBER('日報入力'!B201),'日報入力'!B199,"")</x:f>
      </x:c>
      <x:c r="I31" s="19" t="str">
        <x:f>IF(ISNUMBER('日報入力'!B201),'日報入力'!B201,"")</x:f>
      </x:c>
      <x:c r="J31" s="3" t="str">
        <x:f>'日報入力'!B204</x:f>
        <x:v>未記入</x:v>
      </x:c>
    </x:row>
    <x:row r="32" ht="30" customHeight="1">
      <x:c r="A32" s="20" t="n">
        <x:f>IF('日報入力'!A206="","",'日報入力'!A206)</x:f>
        <x:v>46307</x:v>
      </x:c>
      <x:c r="B32" s="3" t="str">
        <x:f>IF('日報入力'!B207="","",'日報入力'!B207)</x:f>
      </x:c>
      <x:c r="C32" s="19" t="str">
        <x:f>IF(ISNUMBER('日報入力'!B219),'日報入力'!B212,"")</x:f>
      </x:c>
      <x:c r="D32" s="19" t="str">
        <x:f>IF(ISNUMBER('日報入力'!B219),IF('日報入力'!B207="休業",0,IF(AND(ISNUMBER('日報入力'!B213),'日報入力'!B213&gt;=0,MOD('日報入力'!B213,1)=0,OR('日報入力'!B212=0,'日報入力'!B213&gt;0)),'日報入力'!B213,"")),"")</x:f>
      </x:c>
      <x:c r="E32" s="19" t="str">
        <x:f>IF(AND(ISNUMBER(C32),ISNUMBER(D32),D32&gt;0),C32/D32,"")</x:f>
      </x:c>
      <x:c r="F32" s="19" t="str">
        <x:f>IF(ISNUMBER('日報入力'!B219),'日報入力'!B215,"")</x:f>
      </x:c>
      <x:c r="G32" s="19" t="str">
        <x:f>IF(ISNUMBER('日報入力'!B219),'日報入力'!B216,"")</x:f>
      </x:c>
      <x:c r="H32" s="19" t="str">
        <x:f>IF(ISNUMBER('日報入力'!B219),'日報入力'!B217,"")</x:f>
      </x:c>
      <x:c r="I32" s="19" t="str">
        <x:f>IF(ISNUMBER('日報入力'!B219),'日報入力'!B219,"")</x:f>
      </x:c>
      <x:c r="J32" s="3" t="str">
        <x:f>'日報入力'!B222</x:f>
        <x:v>未記入</x:v>
      </x:c>
    </x:row>
    <x:row r="33" ht="30" customHeight="1">
      <x:c r="A33" s="20" t="n">
        <x:f>IF('日報入力'!A224="","",'日報入力'!A224)</x:f>
        <x:v>46308</x:v>
      </x:c>
      <x:c r="B33" s="3" t="str">
        <x:f>IF('日報入力'!B225="","",'日報入力'!B225)</x:f>
      </x:c>
      <x:c r="C33" s="19" t="str">
        <x:f>IF(ISNUMBER('日報入力'!B237),'日報入力'!B230,"")</x:f>
      </x:c>
      <x:c r="D33" s="19" t="str">
        <x:f>IF(ISNUMBER('日報入力'!B237),IF('日報入力'!B225="休業",0,IF(AND(ISNUMBER('日報入力'!B231),'日報入力'!B231&gt;=0,MOD('日報入力'!B231,1)=0,OR('日報入力'!B230=0,'日報入力'!B231&gt;0)),'日報入力'!B231,"")),"")</x:f>
      </x:c>
      <x:c r="E33" s="19" t="str">
        <x:f>IF(AND(ISNUMBER(C33),ISNUMBER(D33),D33&gt;0),C33/D33,"")</x:f>
      </x:c>
      <x:c r="F33" s="19" t="str">
        <x:f>IF(ISNUMBER('日報入力'!B237),'日報入力'!B233,"")</x:f>
      </x:c>
      <x:c r="G33" s="19" t="str">
        <x:f>IF(ISNUMBER('日報入力'!B237),'日報入力'!B234,"")</x:f>
      </x:c>
      <x:c r="H33" s="19" t="str">
        <x:f>IF(ISNUMBER('日報入力'!B237),'日報入力'!B235,"")</x:f>
      </x:c>
      <x:c r="I33" s="19" t="str">
        <x:f>IF(ISNUMBER('日報入力'!B237),'日報入力'!B237,"")</x:f>
      </x:c>
      <x:c r="J33" s="3" t="str">
        <x:f>'日報入力'!B240</x:f>
        <x:v>未記入</x:v>
      </x:c>
    </x:row>
    <x:row r="34" ht="30" customHeight="1">
      <x:c r="A34" s="20" t="n">
        <x:f>IF('日報入力'!A242="","",'日報入力'!A242)</x:f>
        <x:v>46309</x:v>
      </x:c>
      <x:c r="B34" s="3" t="str">
        <x:f>IF('日報入力'!B243="","",'日報入力'!B243)</x:f>
      </x:c>
      <x:c r="C34" s="19" t="str">
        <x:f>IF(ISNUMBER('日報入力'!B255),'日報入力'!B248,"")</x:f>
      </x:c>
      <x:c r="D34" s="19" t="str">
        <x:f>IF(ISNUMBER('日報入力'!B255),IF('日報入力'!B243="休業",0,IF(AND(ISNUMBER('日報入力'!B249),'日報入力'!B249&gt;=0,MOD('日報入力'!B249,1)=0,OR('日報入力'!B248=0,'日報入力'!B249&gt;0)),'日報入力'!B249,"")),"")</x:f>
      </x:c>
      <x:c r="E34" s="19" t="str">
        <x:f>IF(AND(ISNUMBER(C34),ISNUMBER(D34),D34&gt;0),C34/D34,"")</x:f>
      </x:c>
      <x:c r="F34" s="19" t="str">
        <x:f>IF(ISNUMBER('日報入力'!B255),'日報入力'!B251,"")</x:f>
      </x:c>
      <x:c r="G34" s="19" t="str">
        <x:f>IF(ISNUMBER('日報入力'!B255),'日報入力'!B252,"")</x:f>
      </x:c>
      <x:c r="H34" s="19" t="str">
        <x:f>IF(ISNUMBER('日報入力'!B255),'日報入力'!B253,"")</x:f>
      </x:c>
      <x:c r="I34" s="19" t="str">
        <x:f>IF(ISNUMBER('日報入力'!B255),'日報入力'!B255,"")</x:f>
      </x:c>
      <x:c r="J34" s="3" t="str">
        <x:f>'日報入力'!B258</x:f>
        <x:v>未記入</x:v>
      </x:c>
    </x:row>
    <x:row r="35" ht="30" customHeight="1">
      <x:c r="A35" s="20" t="n">
        <x:f>IF('日報入力'!A260="","",'日報入力'!A260)</x:f>
        <x:v>46310</x:v>
      </x:c>
      <x:c r="B35" s="3" t="str">
        <x:f>IF('日報入力'!B261="","",'日報入力'!B261)</x:f>
      </x:c>
      <x:c r="C35" s="19" t="str">
        <x:f>IF(ISNUMBER('日報入力'!B273),'日報入力'!B266,"")</x:f>
      </x:c>
      <x:c r="D35" s="19" t="str">
        <x:f>IF(ISNUMBER('日報入力'!B273),IF('日報入力'!B261="休業",0,IF(AND(ISNUMBER('日報入力'!B267),'日報入力'!B267&gt;=0,MOD('日報入力'!B267,1)=0,OR('日報入力'!B266=0,'日報入力'!B267&gt;0)),'日報入力'!B267,"")),"")</x:f>
      </x:c>
      <x:c r="E35" s="19" t="str">
        <x:f>IF(AND(ISNUMBER(C35),ISNUMBER(D35),D35&gt;0),C35/D35,"")</x:f>
      </x:c>
      <x:c r="F35" s="19" t="str">
        <x:f>IF(ISNUMBER('日報入力'!B273),'日報入力'!B269,"")</x:f>
      </x:c>
      <x:c r="G35" s="19" t="str">
        <x:f>IF(ISNUMBER('日報入力'!B273),'日報入力'!B270,"")</x:f>
      </x:c>
      <x:c r="H35" s="19" t="str">
        <x:f>IF(ISNUMBER('日報入力'!B273),'日報入力'!B271,"")</x:f>
      </x:c>
      <x:c r="I35" s="19" t="str">
        <x:f>IF(ISNUMBER('日報入力'!B273),'日報入力'!B273,"")</x:f>
      </x:c>
      <x:c r="J35" s="3" t="str">
        <x:f>'日報入力'!B276</x:f>
        <x:v>未記入</x:v>
      </x:c>
    </x:row>
    <x:row r="36" ht="30" customHeight="1">
      <x:c r="A36" s="20" t="n">
        <x:f>IF('日報入力'!A278="","",'日報入力'!A278)</x:f>
        <x:v>46311</x:v>
      </x:c>
      <x:c r="B36" s="3" t="str">
        <x:f>IF('日報入力'!B279="","",'日報入力'!B279)</x:f>
      </x:c>
      <x:c r="C36" s="19" t="str">
        <x:f>IF(ISNUMBER('日報入力'!B291),'日報入力'!B284,"")</x:f>
      </x:c>
      <x:c r="D36" s="19" t="str">
        <x:f>IF(ISNUMBER('日報入力'!B291),IF('日報入力'!B279="休業",0,IF(AND(ISNUMBER('日報入力'!B285),'日報入力'!B285&gt;=0,MOD('日報入力'!B285,1)=0,OR('日報入力'!B284=0,'日報入力'!B285&gt;0)),'日報入力'!B285,"")),"")</x:f>
      </x:c>
      <x:c r="E36" s="19" t="str">
        <x:f>IF(AND(ISNUMBER(C36),ISNUMBER(D36),D36&gt;0),C36/D36,"")</x:f>
      </x:c>
      <x:c r="F36" s="19" t="str">
        <x:f>IF(ISNUMBER('日報入力'!B291),'日報入力'!B287,"")</x:f>
      </x:c>
      <x:c r="G36" s="19" t="str">
        <x:f>IF(ISNUMBER('日報入力'!B291),'日報入力'!B288,"")</x:f>
      </x:c>
      <x:c r="H36" s="19" t="str">
        <x:f>IF(ISNUMBER('日報入力'!B291),'日報入力'!B289,"")</x:f>
      </x:c>
      <x:c r="I36" s="19" t="str">
        <x:f>IF(ISNUMBER('日報入力'!B291),'日報入力'!B291,"")</x:f>
      </x:c>
      <x:c r="J36" s="3" t="str">
        <x:f>'日報入力'!B294</x:f>
        <x:v>未記入</x:v>
      </x:c>
    </x:row>
    <x:row r="37" ht="30" customHeight="1">
      <x:c r="A37" s="20" t="n">
        <x:f>IF('日報入力'!A296="","",'日報入力'!A296)</x:f>
        <x:v>46312</x:v>
      </x:c>
      <x:c r="B37" s="3" t="str">
        <x:f>IF('日報入力'!B297="","",'日報入力'!B297)</x:f>
      </x:c>
      <x:c r="C37" s="19" t="str">
        <x:f>IF(ISNUMBER('日報入力'!B309),'日報入力'!B302,"")</x:f>
      </x:c>
      <x:c r="D37" s="19" t="str">
        <x:f>IF(ISNUMBER('日報入力'!B309),IF('日報入力'!B297="休業",0,IF(AND(ISNUMBER('日報入力'!B303),'日報入力'!B303&gt;=0,MOD('日報入力'!B303,1)=0,OR('日報入力'!B302=0,'日報入力'!B303&gt;0)),'日報入力'!B303,"")),"")</x:f>
      </x:c>
      <x:c r="E37" s="19" t="str">
        <x:f>IF(AND(ISNUMBER(C37),ISNUMBER(D37),D37&gt;0),C37/D37,"")</x:f>
      </x:c>
      <x:c r="F37" s="19" t="str">
        <x:f>IF(ISNUMBER('日報入力'!B309),'日報入力'!B305,"")</x:f>
      </x:c>
      <x:c r="G37" s="19" t="str">
        <x:f>IF(ISNUMBER('日報入力'!B309),'日報入力'!B306,"")</x:f>
      </x:c>
      <x:c r="H37" s="19" t="str">
        <x:f>IF(ISNUMBER('日報入力'!B309),'日報入力'!B307,"")</x:f>
      </x:c>
      <x:c r="I37" s="19" t="str">
        <x:f>IF(ISNUMBER('日報入力'!B309),'日報入力'!B309,"")</x:f>
      </x:c>
      <x:c r="J37" s="3" t="str">
        <x:f>'日報入力'!B312</x:f>
        <x:v>未記入</x:v>
      </x:c>
    </x:row>
    <x:row r="38" ht="30" customHeight="1">
      <x:c r="A38" s="20" t="n">
        <x:f>IF('日報入力'!A314="","",'日報入力'!A314)</x:f>
        <x:v>46313</x:v>
      </x:c>
      <x:c r="B38" s="3" t="str">
        <x:f>IF('日報入力'!B315="","",'日報入力'!B315)</x:f>
      </x:c>
      <x:c r="C38" s="19" t="str">
        <x:f>IF(ISNUMBER('日報入力'!B327),'日報入力'!B320,"")</x:f>
      </x:c>
      <x:c r="D38" s="19" t="str">
        <x:f>IF(ISNUMBER('日報入力'!B327),IF('日報入力'!B315="休業",0,IF(AND(ISNUMBER('日報入力'!B321),'日報入力'!B321&gt;=0,MOD('日報入力'!B321,1)=0,OR('日報入力'!B320=0,'日報入力'!B321&gt;0)),'日報入力'!B321,"")),"")</x:f>
      </x:c>
      <x:c r="E38" s="19" t="str">
        <x:f>IF(AND(ISNUMBER(C38),ISNUMBER(D38),D38&gt;0),C38/D38,"")</x:f>
      </x:c>
      <x:c r="F38" s="19" t="str">
        <x:f>IF(ISNUMBER('日報入力'!B327),'日報入力'!B323,"")</x:f>
      </x:c>
      <x:c r="G38" s="19" t="str">
        <x:f>IF(ISNUMBER('日報入力'!B327),'日報入力'!B324,"")</x:f>
      </x:c>
      <x:c r="H38" s="19" t="str">
        <x:f>IF(ISNUMBER('日報入力'!B327),'日報入力'!B325,"")</x:f>
      </x:c>
      <x:c r="I38" s="19" t="str">
        <x:f>IF(ISNUMBER('日報入力'!B327),'日報入力'!B327,"")</x:f>
      </x:c>
      <x:c r="J38" s="3" t="str">
        <x:f>'日報入力'!B330</x:f>
        <x:v>未記入</x:v>
      </x:c>
    </x:row>
    <x:row r="39" ht="30" customHeight="1">
      <x:c r="A39" s="20" t="n">
        <x:f>IF('日報入力'!A332="","",'日報入力'!A332)</x:f>
        <x:v>46314</x:v>
      </x:c>
      <x:c r="B39" s="3" t="str">
        <x:f>IF('日報入力'!B333="","",'日報入力'!B333)</x:f>
      </x:c>
      <x:c r="C39" s="19" t="str">
        <x:f>IF(ISNUMBER('日報入力'!B345),'日報入力'!B338,"")</x:f>
      </x:c>
      <x:c r="D39" s="19" t="str">
        <x:f>IF(ISNUMBER('日報入力'!B345),IF('日報入力'!B333="休業",0,IF(AND(ISNUMBER('日報入力'!B339),'日報入力'!B339&gt;=0,MOD('日報入力'!B339,1)=0,OR('日報入力'!B338=0,'日報入力'!B339&gt;0)),'日報入力'!B339,"")),"")</x:f>
      </x:c>
      <x:c r="E39" s="19" t="str">
        <x:f>IF(AND(ISNUMBER(C39),ISNUMBER(D39),D39&gt;0),C39/D39,"")</x:f>
      </x:c>
      <x:c r="F39" s="19" t="str">
        <x:f>IF(ISNUMBER('日報入力'!B345),'日報入力'!B341,"")</x:f>
      </x:c>
      <x:c r="G39" s="19" t="str">
        <x:f>IF(ISNUMBER('日報入力'!B345),'日報入力'!B342,"")</x:f>
      </x:c>
      <x:c r="H39" s="19" t="str">
        <x:f>IF(ISNUMBER('日報入力'!B345),'日報入力'!B343,"")</x:f>
      </x:c>
      <x:c r="I39" s="19" t="str">
        <x:f>IF(ISNUMBER('日報入力'!B345),'日報入力'!B345,"")</x:f>
      </x:c>
      <x:c r="J39" s="3" t="str">
        <x:f>'日報入力'!B348</x:f>
        <x:v>未記入</x:v>
      </x:c>
    </x:row>
    <x:row r="40" ht="30" customHeight="1">
      <x:c r="A40" s="20" t="n">
        <x:f>IF('日報入力'!A350="","",'日報入力'!A350)</x:f>
        <x:v>46315</x:v>
      </x:c>
      <x:c r="B40" s="3" t="str">
        <x:f>IF('日報入力'!B351="","",'日報入力'!B351)</x:f>
      </x:c>
      <x:c r="C40" s="19" t="str">
        <x:f>IF(ISNUMBER('日報入力'!B363),'日報入力'!B356,"")</x:f>
      </x:c>
      <x:c r="D40" s="19" t="str">
        <x:f>IF(ISNUMBER('日報入力'!B363),IF('日報入力'!B351="休業",0,IF(AND(ISNUMBER('日報入力'!B357),'日報入力'!B357&gt;=0,MOD('日報入力'!B357,1)=0,OR('日報入力'!B356=0,'日報入力'!B357&gt;0)),'日報入力'!B357,"")),"")</x:f>
      </x:c>
      <x:c r="E40" s="19" t="str">
        <x:f>IF(AND(ISNUMBER(C40),ISNUMBER(D40),D40&gt;0),C40/D40,"")</x:f>
      </x:c>
      <x:c r="F40" s="19" t="str">
        <x:f>IF(ISNUMBER('日報入力'!B363),'日報入力'!B359,"")</x:f>
      </x:c>
      <x:c r="G40" s="19" t="str">
        <x:f>IF(ISNUMBER('日報入力'!B363),'日報入力'!B360,"")</x:f>
      </x:c>
      <x:c r="H40" s="19" t="str">
        <x:f>IF(ISNUMBER('日報入力'!B363),'日報入力'!B361,"")</x:f>
      </x:c>
      <x:c r="I40" s="19" t="str">
        <x:f>IF(ISNUMBER('日報入力'!B363),'日報入力'!B363,"")</x:f>
      </x:c>
      <x:c r="J40" s="3" t="str">
        <x:f>'日報入力'!B366</x:f>
        <x:v>未記入</x:v>
      </x:c>
    </x:row>
    <x:row r="41" ht="30" customHeight="1">
      <x:c r="A41" s="20" t="n">
        <x:f>IF('日報入力'!A368="","",'日報入力'!A368)</x:f>
        <x:v>46316</x:v>
      </x:c>
      <x:c r="B41" s="3" t="str">
        <x:f>IF('日報入力'!B369="","",'日報入力'!B369)</x:f>
      </x:c>
      <x:c r="C41" s="19" t="str">
        <x:f>IF(ISNUMBER('日報入力'!B381),'日報入力'!B374,"")</x:f>
      </x:c>
      <x:c r="D41" s="19" t="str">
        <x:f>IF(ISNUMBER('日報入力'!B381),IF('日報入力'!B369="休業",0,IF(AND(ISNUMBER('日報入力'!B375),'日報入力'!B375&gt;=0,MOD('日報入力'!B375,1)=0,OR('日報入力'!B374=0,'日報入力'!B375&gt;0)),'日報入力'!B375,"")),"")</x:f>
      </x:c>
      <x:c r="E41" s="19" t="str">
        <x:f>IF(AND(ISNUMBER(C41),ISNUMBER(D41),D41&gt;0),C41/D41,"")</x:f>
      </x:c>
      <x:c r="F41" s="19" t="str">
        <x:f>IF(ISNUMBER('日報入力'!B381),'日報入力'!B377,"")</x:f>
      </x:c>
      <x:c r="G41" s="19" t="str">
        <x:f>IF(ISNUMBER('日報入力'!B381),'日報入力'!B378,"")</x:f>
      </x:c>
      <x:c r="H41" s="19" t="str">
        <x:f>IF(ISNUMBER('日報入力'!B381),'日報入力'!B379,"")</x:f>
      </x:c>
      <x:c r="I41" s="19" t="str">
        <x:f>IF(ISNUMBER('日報入力'!B381),'日報入力'!B381,"")</x:f>
      </x:c>
      <x:c r="J41" s="3" t="str">
        <x:f>'日報入力'!B384</x:f>
        <x:v>未記入</x:v>
      </x:c>
    </x:row>
    <x:row r="42" ht="30" customHeight="1">
      <x:c r="A42" s="20" t="n">
        <x:f>IF('日報入力'!A386="","",'日報入力'!A386)</x:f>
        <x:v>46317</x:v>
      </x:c>
      <x:c r="B42" s="3" t="str">
        <x:f>IF('日報入力'!B387="","",'日報入力'!B387)</x:f>
      </x:c>
      <x:c r="C42" s="19" t="str">
        <x:f>IF(ISNUMBER('日報入力'!B399),'日報入力'!B392,"")</x:f>
      </x:c>
      <x:c r="D42" s="19" t="str">
        <x:f>IF(ISNUMBER('日報入力'!B399),IF('日報入力'!B387="休業",0,IF(AND(ISNUMBER('日報入力'!B393),'日報入力'!B393&gt;=0,MOD('日報入力'!B393,1)=0,OR('日報入力'!B392=0,'日報入力'!B393&gt;0)),'日報入力'!B393,"")),"")</x:f>
      </x:c>
      <x:c r="E42" s="19" t="str">
        <x:f>IF(AND(ISNUMBER(C42),ISNUMBER(D42),D42&gt;0),C42/D42,"")</x:f>
      </x:c>
      <x:c r="F42" s="19" t="str">
        <x:f>IF(ISNUMBER('日報入力'!B399),'日報入力'!B395,"")</x:f>
      </x:c>
      <x:c r="G42" s="19" t="str">
        <x:f>IF(ISNUMBER('日報入力'!B399),'日報入力'!B396,"")</x:f>
      </x:c>
      <x:c r="H42" s="19" t="str">
        <x:f>IF(ISNUMBER('日報入力'!B399),'日報入力'!B397,"")</x:f>
      </x:c>
      <x:c r="I42" s="19" t="str">
        <x:f>IF(ISNUMBER('日報入力'!B399),'日報入力'!B399,"")</x:f>
      </x:c>
      <x:c r="J42" s="3" t="str">
        <x:f>'日報入力'!B402</x:f>
        <x:v>未記入</x:v>
      </x:c>
    </x:row>
    <x:row r="43" ht="30" customHeight="1">
      <x:c r="A43" s="20" t="n">
        <x:f>IF('日報入力'!A404="","",'日報入力'!A404)</x:f>
        <x:v>46318</x:v>
      </x:c>
      <x:c r="B43" s="3" t="str">
        <x:f>IF('日報入力'!B405="","",'日報入力'!B405)</x:f>
      </x:c>
      <x:c r="C43" s="19" t="str">
        <x:f>IF(ISNUMBER('日報入力'!B417),'日報入力'!B410,"")</x:f>
      </x:c>
      <x:c r="D43" s="19" t="str">
        <x:f>IF(ISNUMBER('日報入力'!B417),IF('日報入力'!B405="休業",0,IF(AND(ISNUMBER('日報入力'!B411),'日報入力'!B411&gt;=0,MOD('日報入力'!B411,1)=0,OR('日報入力'!B410=0,'日報入力'!B411&gt;0)),'日報入力'!B411,"")),"")</x:f>
      </x:c>
      <x:c r="E43" s="19" t="str">
        <x:f>IF(AND(ISNUMBER(C43),ISNUMBER(D43),D43&gt;0),C43/D43,"")</x:f>
      </x:c>
      <x:c r="F43" s="19" t="str">
        <x:f>IF(ISNUMBER('日報入力'!B417),'日報入力'!B413,"")</x:f>
      </x:c>
      <x:c r="G43" s="19" t="str">
        <x:f>IF(ISNUMBER('日報入力'!B417),'日報入力'!B414,"")</x:f>
      </x:c>
      <x:c r="H43" s="19" t="str">
        <x:f>IF(ISNUMBER('日報入力'!B417),'日報入力'!B415,"")</x:f>
      </x:c>
      <x:c r="I43" s="19" t="str">
        <x:f>IF(ISNUMBER('日報入力'!B417),'日報入力'!B417,"")</x:f>
      </x:c>
      <x:c r="J43" s="3" t="str">
        <x:f>'日報入力'!B420</x:f>
        <x:v>未記入</x:v>
      </x:c>
    </x:row>
    <x:row r="44" ht="30" customHeight="1">
      <x:c r="A44" s="20" t="n">
        <x:f>IF('日報入力'!A422="","",'日報入力'!A422)</x:f>
        <x:v>46319</x:v>
      </x:c>
      <x:c r="B44" s="3" t="str">
        <x:f>IF('日報入力'!B423="","",'日報入力'!B423)</x:f>
      </x:c>
      <x:c r="C44" s="19" t="str">
        <x:f>IF(ISNUMBER('日報入力'!B435),'日報入力'!B428,"")</x:f>
      </x:c>
      <x:c r="D44" s="19" t="str">
        <x:f>IF(ISNUMBER('日報入力'!B435),IF('日報入力'!B423="休業",0,IF(AND(ISNUMBER('日報入力'!B429),'日報入力'!B429&gt;=0,MOD('日報入力'!B429,1)=0,OR('日報入力'!B428=0,'日報入力'!B429&gt;0)),'日報入力'!B429,"")),"")</x:f>
      </x:c>
      <x:c r="E44" s="19" t="str">
        <x:f>IF(AND(ISNUMBER(C44),ISNUMBER(D44),D44&gt;0),C44/D44,"")</x:f>
      </x:c>
      <x:c r="F44" s="19" t="str">
        <x:f>IF(ISNUMBER('日報入力'!B435),'日報入力'!B431,"")</x:f>
      </x:c>
      <x:c r="G44" s="19" t="str">
        <x:f>IF(ISNUMBER('日報入力'!B435),'日報入力'!B432,"")</x:f>
      </x:c>
      <x:c r="H44" s="19" t="str">
        <x:f>IF(ISNUMBER('日報入力'!B435),'日報入力'!B433,"")</x:f>
      </x:c>
      <x:c r="I44" s="19" t="str">
        <x:f>IF(ISNUMBER('日報入力'!B435),'日報入力'!B435,"")</x:f>
      </x:c>
      <x:c r="J44" s="3" t="str">
        <x:f>'日報入力'!B438</x:f>
        <x:v>未記入</x:v>
      </x:c>
    </x:row>
    <x:row r="45" ht="30" customHeight="1">
      <x:c r="A45" s="20" t="n">
        <x:f>IF('日報入力'!A440="","",'日報入力'!A440)</x:f>
        <x:v>46320</x:v>
      </x:c>
      <x:c r="B45" s="3" t="str">
        <x:f>IF('日報入力'!B441="","",'日報入力'!B441)</x:f>
      </x:c>
      <x:c r="C45" s="19" t="str">
        <x:f>IF(ISNUMBER('日報入力'!B453),'日報入力'!B446,"")</x:f>
      </x:c>
      <x:c r="D45" s="19" t="str">
        <x:f>IF(ISNUMBER('日報入力'!B453),IF('日報入力'!B441="休業",0,IF(AND(ISNUMBER('日報入力'!B447),'日報入力'!B447&gt;=0,MOD('日報入力'!B447,1)=0,OR('日報入力'!B446=0,'日報入力'!B447&gt;0)),'日報入力'!B447,"")),"")</x:f>
      </x:c>
      <x:c r="E45" s="19" t="str">
        <x:f>IF(AND(ISNUMBER(C45),ISNUMBER(D45),D45&gt;0),C45/D45,"")</x:f>
      </x:c>
      <x:c r="F45" s="19" t="str">
        <x:f>IF(ISNUMBER('日報入力'!B453),'日報入力'!B449,"")</x:f>
      </x:c>
      <x:c r="G45" s="19" t="str">
        <x:f>IF(ISNUMBER('日報入力'!B453),'日報入力'!B450,"")</x:f>
      </x:c>
      <x:c r="H45" s="19" t="str">
        <x:f>IF(ISNUMBER('日報入力'!B453),'日報入力'!B451,"")</x:f>
      </x:c>
      <x:c r="I45" s="19" t="str">
        <x:f>IF(ISNUMBER('日報入力'!B453),'日報入力'!B453,"")</x:f>
      </x:c>
      <x:c r="J45" s="3" t="str">
        <x:f>'日報入力'!B456</x:f>
        <x:v>未記入</x:v>
      </x:c>
    </x:row>
    <x:row r="46" ht="30" customHeight="1">
      <x:c r="A46" s="20" t="n">
        <x:f>IF('日報入力'!A458="","",'日報入力'!A458)</x:f>
        <x:v>46321</x:v>
      </x:c>
      <x:c r="B46" s="3" t="str">
        <x:f>IF('日報入力'!B459="","",'日報入力'!B459)</x:f>
      </x:c>
      <x:c r="C46" s="19" t="str">
        <x:f>IF(ISNUMBER('日報入力'!B471),'日報入力'!B464,"")</x:f>
      </x:c>
      <x:c r="D46" s="19" t="str">
        <x:f>IF(ISNUMBER('日報入力'!B471),IF('日報入力'!B459="休業",0,IF(AND(ISNUMBER('日報入力'!B465),'日報入力'!B465&gt;=0,MOD('日報入力'!B465,1)=0,OR('日報入力'!B464=0,'日報入力'!B465&gt;0)),'日報入力'!B465,"")),"")</x:f>
      </x:c>
      <x:c r="E46" s="19" t="str">
        <x:f>IF(AND(ISNUMBER(C46),ISNUMBER(D46),D46&gt;0),C46/D46,"")</x:f>
      </x:c>
      <x:c r="F46" s="19" t="str">
        <x:f>IF(ISNUMBER('日報入力'!B471),'日報入力'!B467,"")</x:f>
      </x:c>
      <x:c r="G46" s="19" t="str">
        <x:f>IF(ISNUMBER('日報入力'!B471),'日報入力'!B468,"")</x:f>
      </x:c>
      <x:c r="H46" s="19" t="str">
        <x:f>IF(ISNUMBER('日報入力'!B471),'日報入力'!B469,"")</x:f>
      </x:c>
      <x:c r="I46" s="19" t="str">
        <x:f>IF(ISNUMBER('日報入力'!B471),'日報入力'!B471,"")</x:f>
      </x:c>
      <x:c r="J46" s="3" t="str">
        <x:f>'日報入力'!B474</x:f>
        <x:v>未記入</x:v>
      </x:c>
    </x:row>
    <x:row r="47" ht="30" customHeight="1">
      <x:c r="A47" s="20" t="n">
        <x:f>IF('日報入力'!A476="","",'日報入力'!A476)</x:f>
        <x:v>46322</x:v>
      </x:c>
      <x:c r="B47" s="3" t="str">
        <x:f>IF('日報入力'!B477="","",'日報入力'!B477)</x:f>
      </x:c>
      <x:c r="C47" s="19" t="str">
        <x:f>IF(ISNUMBER('日報入力'!B489),'日報入力'!B482,"")</x:f>
      </x:c>
      <x:c r="D47" s="19" t="str">
        <x:f>IF(ISNUMBER('日報入力'!B489),IF('日報入力'!B477="休業",0,IF(AND(ISNUMBER('日報入力'!B483),'日報入力'!B483&gt;=0,MOD('日報入力'!B483,1)=0,OR('日報入力'!B482=0,'日報入力'!B483&gt;0)),'日報入力'!B483,"")),"")</x:f>
      </x:c>
      <x:c r="E47" s="19" t="str">
        <x:f>IF(AND(ISNUMBER(C47),ISNUMBER(D47),D47&gt;0),C47/D47,"")</x:f>
      </x:c>
      <x:c r="F47" s="19" t="str">
        <x:f>IF(ISNUMBER('日報入力'!B489),'日報入力'!B485,"")</x:f>
      </x:c>
      <x:c r="G47" s="19" t="str">
        <x:f>IF(ISNUMBER('日報入力'!B489),'日報入力'!B486,"")</x:f>
      </x:c>
      <x:c r="H47" s="19" t="str">
        <x:f>IF(ISNUMBER('日報入力'!B489),'日報入力'!B487,"")</x:f>
      </x:c>
      <x:c r="I47" s="19" t="str">
        <x:f>IF(ISNUMBER('日報入力'!B489),'日報入力'!B489,"")</x:f>
      </x:c>
      <x:c r="J47" s="3" t="str">
        <x:f>'日報入力'!B492</x:f>
        <x:v>未記入</x:v>
      </x:c>
    </x:row>
    <x:row r="48" ht="30" customHeight="1">
      <x:c r="A48" s="20" t="n">
        <x:f>IF('日報入力'!A494="","",'日報入力'!A494)</x:f>
        <x:v>46323</x:v>
      </x:c>
      <x:c r="B48" s="3" t="str">
        <x:f>IF('日報入力'!B495="","",'日報入力'!B495)</x:f>
      </x:c>
      <x:c r="C48" s="19" t="str">
        <x:f>IF(ISNUMBER('日報入力'!B507),'日報入力'!B500,"")</x:f>
      </x:c>
      <x:c r="D48" s="19" t="str">
        <x:f>IF(ISNUMBER('日報入力'!B507),IF('日報入力'!B495="休業",0,IF(AND(ISNUMBER('日報入力'!B501),'日報入力'!B501&gt;=0,MOD('日報入力'!B501,1)=0,OR('日報入力'!B500=0,'日報入力'!B501&gt;0)),'日報入力'!B501,"")),"")</x:f>
      </x:c>
      <x:c r="E48" s="19" t="str">
        <x:f>IF(AND(ISNUMBER(C48),ISNUMBER(D48),D48&gt;0),C48/D48,"")</x:f>
      </x:c>
      <x:c r="F48" s="19" t="str">
        <x:f>IF(ISNUMBER('日報入力'!B507),'日報入力'!B503,"")</x:f>
      </x:c>
      <x:c r="G48" s="19" t="str">
        <x:f>IF(ISNUMBER('日報入力'!B507),'日報入力'!B504,"")</x:f>
      </x:c>
      <x:c r="H48" s="19" t="str">
        <x:f>IF(ISNUMBER('日報入力'!B507),'日報入力'!B505,"")</x:f>
      </x:c>
      <x:c r="I48" s="19" t="str">
        <x:f>IF(ISNUMBER('日報入力'!B507),'日報入力'!B507,"")</x:f>
      </x:c>
      <x:c r="J48" s="3" t="str">
        <x:f>'日報入力'!B510</x:f>
        <x:v>未記入</x:v>
      </x:c>
    </x:row>
    <x:row r="49" ht="30" customHeight="1">
      <x:c r="A49" s="20" t="n">
        <x:f>IF('日報入力'!A512="","",'日報入力'!A512)</x:f>
        <x:v>46324</x:v>
      </x:c>
      <x:c r="B49" s="3" t="str">
        <x:f>IF('日報入力'!B513="","",'日報入力'!B513)</x:f>
      </x:c>
      <x:c r="C49" s="19" t="str">
        <x:f>IF(ISNUMBER('日報入力'!B525),'日報入力'!B518,"")</x:f>
      </x:c>
      <x:c r="D49" s="19" t="str">
        <x:f>IF(ISNUMBER('日報入力'!B525),IF('日報入力'!B513="休業",0,IF(AND(ISNUMBER('日報入力'!B519),'日報入力'!B519&gt;=0,MOD('日報入力'!B519,1)=0,OR('日報入力'!B518=0,'日報入力'!B519&gt;0)),'日報入力'!B519,"")),"")</x:f>
      </x:c>
      <x:c r="E49" s="19" t="str">
        <x:f>IF(AND(ISNUMBER(C49),ISNUMBER(D49),D49&gt;0),C49/D49,"")</x:f>
      </x:c>
      <x:c r="F49" s="19" t="str">
        <x:f>IF(ISNUMBER('日報入力'!B525),'日報入力'!B521,"")</x:f>
      </x:c>
      <x:c r="G49" s="19" t="str">
        <x:f>IF(ISNUMBER('日報入力'!B525),'日報入力'!B522,"")</x:f>
      </x:c>
      <x:c r="H49" s="19" t="str">
        <x:f>IF(ISNUMBER('日報入力'!B525),'日報入力'!B523,"")</x:f>
      </x:c>
      <x:c r="I49" s="19" t="str">
        <x:f>IF(ISNUMBER('日報入力'!B525),'日報入力'!B525,"")</x:f>
      </x:c>
      <x:c r="J49" s="3" t="str">
        <x:f>'日報入力'!B528</x:f>
        <x:v>未記入</x:v>
      </x:c>
    </x:row>
    <x:row r="50" ht="30" customHeight="1">
      <x:c r="A50" s="20" t="n">
        <x:f>IF('日報入力'!A530="","",'日報入力'!A530)</x:f>
        <x:v>46325</x:v>
      </x:c>
      <x:c r="B50" s="3" t="str">
        <x:f>IF('日報入力'!B531="","",'日報入力'!B531)</x:f>
      </x:c>
      <x:c r="C50" s="19" t="str">
        <x:f>IF(ISNUMBER('日報入力'!B543),'日報入力'!B536,"")</x:f>
      </x:c>
      <x:c r="D50" s="19" t="str">
        <x:f>IF(ISNUMBER('日報入力'!B543),IF('日報入力'!B531="休業",0,IF(AND(ISNUMBER('日報入力'!B537),'日報入力'!B537&gt;=0,MOD('日報入力'!B537,1)=0,OR('日報入力'!B536=0,'日報入力'!B537&gt;0)),'日報入力'!B537,"")),"")</x:f>
      </x:c>
      <x:c r="E50" s="19" t="str">
        <x:f>IF(AND(ISNUMBER(C50),ISNUMBER(D50),D50&gt;0),C50/D50,"")</x:f>
      </x:c>
      <x:c r="F50" s="19" t="str">
        <x:f>IF(ISNUMBER('日報入力'!B543),'日報入力'!B539,"")</x:f>
      </x:c>
      <x:c r="G50" s="19" t="str">
        <x:f>IF(ISNUMBER('日報入力'!B543),'日報入力'!B540,"")</x:f>
      </x:c>
      <x:c r="H50" s="19" t="str">
        <x:f>IF(ISNUMBER('日報入力'!B543),'日報入力'!B541,"")</x:f>
      </x:c>
      <x:c r="I50" s="19" t="str">
        <x:f>IF(ISNUMBER('日報入力'!B543),'日報入力'!B543,"")</x:f>
      </x:c>
      <x:c r="J50" s="3" t="str">
        <x:f>'日報入力'!B546</x:f>
        <x:v>未記入</x:v>
      </x:c>
    </x:row>
    <x:row r="51" ht="30" customHeight="1">
      <x:c r="A51" s="20" t="n">
        <x:f>IF('日報入力'!A548="","",'日報入力'!A548)</x:f>
        <x:v>46326</x:v>
      </x:c>
      <x:c r="B51" s="3" t="str">
        <x:f>IF('日報入力'!B549="","",'日報入力'!B549)</x:f>
      </x:c>
      <x:c r="C51" s="19" t="str">
        <x:f>IF(ISNUMBER('日報入力'!B561),'日報入力'!B554,"")</x:f>
      </x:c>
      <x:c r="D51" s="19" t="str">
        <x:f>IF(ISNUMBER('日報入力'!B561),IF('日報入力'!B549="休業",0,IF(AND(ISNUMBER('日報入力'!B555),'日報入力'!B555&gt;=0,MOD('日報入力'!B555,1)=0,OR('日報入力'!B554=0,'日報入力'!B555&gt;0)),'日報入力'!B555,"")),"")</x:f>
      </x:c>
      <x:c r="E51" s="19" t="str">
        <x:f>IF(AND(ISNUMBER(C51),ISNUMBER(D51),D51&gt;0),C51/D51,"")</x:f>
      </x:c>
      <x:c r="F51" s="19" t="str">
        <x:f>IF(ISNUMBER('日報入力'!B561),'日報入力'!B557,"")</x:f>
      </x:c>
      <x:c r="G51" s="19" t="str">
        <x:f>IF(ISNUMBER('日報入力'!B561),'日報入力'!B558,"")</x:f>
      </x:c>
      <x:c r="H51" s="19" t="str">
        <x:f>IF(ISNUMBER('日報入力'!B561),'日報入力'!B559,"")</x:f>
      </x:c>
      <x:c r="I51" s="19" t="str">
        <x:f>IF(ISNUMBER('日報入力'!B561),'日報入力'!B561,"")</x:f>
      </x:c>
      <x:c r="J51" s="3" t="str">
        <x:f>'日報入力'!B564</x:f>
        <x:v>未記入</x:v>
      </x:c>
    </x:row>
    <x:row r="52" ht="27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7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7" customHeight="1">
      <x:c r="A54" s="21" t="str">
        <x:v>決済と現金照合</x:v>
      </x:c>
      <x:c r="B54" s="21"/>
      <x:c r="C54" s="21"/>
      <x:c r="D54" s="21"/>
      <x:c r="E54" s="21"/>
      <x:c r="F54" s="21"/>
      <x:c r="G54" s="21"/>
      <x:c r="H54" s="21"/>
      <x:c r="I54" s="3"/>
      <x:c r="J54" s="3"/>
    </x:row>
    <x:row r="55" ht="27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</x:row>
    <x:row r="56" ht="36" customHeight="1">
      <x:c r="A56" s="18" t="str">
        <x:v>日付</x:v>
      </x:c>
      <x:c r="B56" s="18" t="str">
        <x:v>現金売上</x:v>
      </x:c>
      <x:c r="C56" s="18" t="str">
        <x:v>カード売上</x:v>
      </x:c>
      <x:c r="D56" s="18" t="str">
        <x:v>QR・他</x:v>
      </x:c>
      <x:c r="E56" s="18" t="str">
        <x:v>予定現金</x:v>
      </x:c>
      <x:c r="F56" s="18" t="str">
        <x:v>実際現金</x:v>
      </x:c>
      <x:c r="G56" s="18" t="str">
        <x:v>現金差額</x:v>
      </x:c>
      <x:c r="H56" s="18" t="str">
        <x:v>現金の確認</x:v>
      </x:c>
      <x:c r="I56" s="3"/>
      <x:c r="J56" s="3"/>
    </x:row>
    <x:row r="57" ht="27" customHeight="1">
      <x:c r="A57" s="20" t="n">
        <x:f>IF(A21="","",A21)</x:f>
        <x:v>46296</x:v>
      </x:c>
      <x:c r="B57" s="19" t="str">
        <x:f>IF(ISNUMBER('日報入力'!B21),IF('日報入力'!B9="休業",IF('日報入力'!B11="",0,'日報入力'!B11),'日報入力'!B11),"")</x:f>
      </x:c>
      <x:c r="C57" s="19" t="str">
        <x:f>IF(ISNUMBER('日報入力'!B21),IF('日報入力'!B9="休業",IF('日報入力'!B12="",0,'日報入力'!B12),'日報入力'!B12),"")</x:f>
      </x:c>
      <x:c r="D57" s="19" t="str">
        <x:f>IF(ISNUMBER('日報入力'!B21),IF('日報入力'!B9="休業",IF('日報入力'!B13="",0,'日報入力'!B13),'日報入力'!B13),"")</x:f>
      </x:c>
      <x:c r="E57" s="19" t="str">
        <x:f>IF(ISNUMBER('現金確認'!B15),'現金確認'!B15,"")</x:f>
      </x:c>
      <x:c r="F57" s="19" t="str">
        <x:f>IF(ISNUMBER('現金確認'!B14),'現金確認'!B14,"")</x:f>
      </x:c>
      <x:c r="G57" s="19" t="str">
        <x:f>IF(ISNUMBER('現金確認'!B16),'現金確認'!B16,"")</x:f>
      </x:c>
      <x:c r="H57" s="3" t="str">
        <x:f>'現金確認'!B17</x:f>
        <x:v>未使用</x:v>
      </x:c>
      <x:c r="I57" s="3"/>
      <x:c r="J57" s="3"/>
    </x:row>
    <x:row r="58" ht="27" customHeight="1">
      <x:c r="A58" s="20" t="n">
        <x:f>IF(A22="","",A22)</x:f>
        <x:v>46297</x:v>
      </x:c>
      <x:c r="B58" s="19" t="str">
        <x:f>IF(ISNUMBER('日報入力'!B39),IF('日報入力'!B27="休業",IF('日報入力'!B29="",0,'日報入力'!B29),'日報入力'!B29),"")</x:f>
      </x:c>
      <x:c r="C58" s="19" t="str">
        <x:f>IF(ISNUMBER('日報入力'!B39),IF('日報入力'!B27="休業",IF('日報入力'!B30="",0,'日報入力'!B30),'日報入力'!B30),"")</x:f>
      </x:c>
      <x:c r="D58" s="19" t="str">
        <x:f>IF(ISNUMBER('日報入力'!B39),IF('日報入力'!B27="休業",IF('日報入力'!B31="",0,'日報入力'!B31),'日報入力'!B31),"")</x:f>
      </x:c>
      <x:c r="E58" s="19" t="str">
        <x:f>IF(ISNUMBER('現金確認'!B26),'現金確認'!B26,"")</x:f>
      </x:c>
      <x:c r="F58" s="19" t="str">
        <x:f>IF(ISNUMBER('現金確認'!B25),'現金確認'!B25,"")</x:f>
      </x:c>
      <x:c r="G58" s="19" t="str">
        <x:f>IF(ISNUMBER('現金確認'!B27),'現金確認'!B27,"")</x:f>
      </x:c>
      <x:c r="H58" s="3" t="str">
        <x:f>'現金確認'!B28</x:f>
        <x:v>未使用</x:v>
      </x:c>
      <x:c r="I58" s="3"/>
      <x:c r="J58" s="3"/>
    </x:row>
    <x:row r="59" ht="27" customHeight="1">
      <x:c r="A59" s="20" t="n">
        <x:f>IF(A23="","",A23)</x:f>
        <x:v>46298</x:v>
      </x:c>
      <x:c r="B59" s="19" t="str">
        <x:f>IF(ISNUMBER('日報入力'!B57),IF('日報入力'!B45="休業",IF('日報入力'!B47="",0,'日報入力'!B47),'日報入力'!B47),"")</x:f>
      </x:c>
      <x:c r="C59" s="19" t="str">
        <x:f>IF(ISNUMBER('日報入力'!B57),IF('日報入力'!B45="休業",IF('日報入力'!B48="",0,'日報入力'!B48),'日報入力'!B48),"")</x:f>
      </x:c>
      <x:c r="D59" s="19" t="str">
        <x:f>IF(ISNUMBER('日報入力'!B57),IF('日報入力'!B45="休業",IF('日報入力'!B49="",0,'日報入力'!B49),'日報入力'!B49),"")</x:f>
      </x:c>
      <x:c r="E59" s="19" t="str">
        <x:f>IF(ISNUMBER('現金確認'!B37),'現金確認'!B37,"")</x:f>
      </x:c>
      <x:c r="F59" s="19" t="str">
        <x:f>IF(ISNUMBER('現金確認'!B36),'現金確認'!B36,"")</x:f>
      </x:c>
      <x:c r="G59" s="19" t="str">
        <x:f>IF(ISNUMBER('現金確認'!B38),'現金確認'!B38,"")</x:f>
      </x:c>
      <x:c r="H59" s="3" t="str">
        <x:f>'現金確認'!B39</x:f>
        <x:v>未使用</x:v>
      </x:c>
      <x:c r="I59" s="3"/>
      <x:c r="J59" s="3"/>
    </x:row>
    <x:row r="60" ht="27" customHeight="1">
      <x:c r="A60" s="20" t="n">
        <x:f>IF(A24="","",A24)</x:f>
        <x:v>46299</x:v>
      </x:c>
      <x:c r="B60" s="19" t="str">
        <x:f>IF(ISNUMBER('日報入力'!B75),IF('日報入力'!B63="休業",IF('日報入力'!B65="",0,'日報入力'!B65),'日報入力'!B65),"")</x:f>
      </x:c>
      <x:c r="C60" s="19" t="str">
        <x:f>IF(ISNUMBER('日報入力'!B75),IF('日報入力'!B63="休業",IF('日報入力'!B66="",0,'日報入力'!B66),'日報入力'!B66),"")</x:f>
      </x:c>
      <x:c r="D60" s="19" t="str">
        <x:f>IF(ISNUMBER('日報入力'!B75),IF('日報入力'!B63="休業",IF('日報入力'!B67="",0,'日報入力'!B67),'日報入力'!B67),"")</x:f>
      </x:c>
      <x:c r="E60" s="19" t="str">
        <x:f>IF(ISNUMBER('現金確認'!B48),'現金確認'!B48,"")</x:f>
      </x:c>
      <x:c r="F60" s="19" t="str">
        <x:f>IF(ISNUMBER('現金確認'!B47),'現金確認'!B47,"")</x:f>
      </x:c>
      <x:c r="G60" s="19" t="str">
        <x:f>IF(ISNUMBER('現金確認'!B49),'現金確認'!B49,"")</x:f>
      </x:c>
      <x:c r="H60" s="3" t="str">
        <x:f>'現金確認'!B50</x:f>
        <x:v>未使用</x:v>
      </x:c>
      <x:c r="I60" s="3"/>
      <x:c r="J60" s="3"/>
    </x:row>
    <x:row r="61" ht="27" customHeight="1">
      <x:c r="A61" s="20" t="n">
        <x:f>IF(A25="","",A25)</x:f>
        <x:v>46300</x:v>
      </x:c>
      <x:c r="B61" s="19" t="str">
        <x:f>IF(ISNUMBER('日報入力'!B93),IF('日報入力'!B81="休業",IF('日報入力'!B83="",0,'日報入力'!B83),'日報入力'!B83),"")</x:f>
      </x:c>
      <x:c r="C61" s="19" t="str">
        <x:f>IF(ISNUMBER('日報入力'!B93),IF('日報入力'!B81="休業",IF('日報入力'!B84="",0,'日報入力'!B84),'日報入力'!B84),"")</x:f>
      </x:c>
      <x:c r="D61" s="19" t="str">
        <x:f>IF(ISNUMBER('日報入力'!B93),IF('日報入力'!B81="休業",IF('日報入力'!B85="",0,'日報入力'!B85),'日報入力'!B85),"")</x:f>
      </x:c>
      <x:c r="E61" s="19" t="str">
        <x:f>IF(ISNUMBER('現金確認'!B59),'現金確認'!B59,"")</x:f>
      </x:c>
      <x:c r="F61" s="19" t="str">
        <x:f>IF(ISNUMBER('現金確認'!B58),'現金確認'!B58,"")</x:f>
      </x:c>
      <x:c r="G61" s="19" t="str">
        <x:f>IF(ISNUMBER('現金確認'!B60),'現金確認'!B60,"")</x:f>
      </x:c>
      <x:c r="H61" s="3" t="str">
        <x:f>'現金確認'!B61</x:f>
        <x:v>未使用</x:v>
      </x:c>
      <x:c r="I61" s="3"/>
      <x:c r="J61" s="3"/>
    </x:row>
    <x:row r="62" ht="27" customHeight="1">
      <x:c r="A62" s="20" t="n">
        <x:f>IF(A26="","",A26)</x:f>
        <x:v>46301</x:v>
      </x:c>
      <x:c r="B62" s="19" t="str">
        <x:f>IF(ISNUMBER('日報入力'!B111),IF('日報入力'!B99="休業",IF('日報入力'!B101="",0,'日報入力'!B101),'日報入力'!B101),"")</x:f>
      </x:c>
      <x:c r="C62" s="19" t="str">
        <x:f>IF(ISNUMBER('日報入力'!B111),IF('日報入力'!B99="休業",IF('日報入力'!B102="",0,'日報入力'!B102),'日報入力'!B102),"")</x:f>
      </x:c>
      <x:c r="D62" s="19" t="str">
        <x:f>IF(ISNUMBER('日報入力'!B111),IF('日報入力'!B99="休業",IF('日報入力'!B103="",0,'日報入力'!B103),'日報入力'!B103),"")</x:f>
      </x:c>
      <x:c r="E62" s="19" t="str">
        <x:f>IF(ISNUMBER('現金確認'!B70),'現金確認'!B70,"")</x:f>
      </x:c>
      <x:c r="F62" s="19" t="str">
        <x:f>IF(ISNUMBER('現金確認'!B69),'現金確認'!B69,"")</x:f>
      </x:c>
      <x:c r="G62" s="19" t="str">
        <x:f>IF(ISNUMBER('現金確認'!B71),'現金確認'!B71,"")</x:f>
      </x:c>
      <x:c r="H62" s="3" t="str">
        <x:f>'現金確認'!B72</x:f>
        <x:v>未使用</x:v>
      </x:c>
      <x:c r="I62" s="3"/>
      <x:c r="J62" s="3"/>
    </x:row>
    <x:row r="63" ht="27" customHeight="1">
      <x:c r="A63" s="20" t="n">
        <x:f>IF(A27="","",A27)</x:f>
        <x:v>46302</x:v>
      </x:c>
      <x:c r="B63" s="19" t="str">
        <x:f>IF(ISNUMBER('日報入力'!B129),IF('日報入力'!B117="休業",IF('日報入力'!B119="",0,'日報入力'!B119),'日報入力'!B119),"")</x:f>
      </x:c>
      <x:c r="C63" s="19" t="str">
        <x:f>IF(ISNUMBER('日報入力'!B129),IF('日報入力'!B117="休業",IF('日報入力'!B120="",0,'日報入力'!B120),'日報入力'!B120),"")</x:f>
      </x:c>
      <x:c r="D63" s="19" t="str">
        <x:f>IF(ISNUMBER('日報入力'!B129),IF('日報入力'!B117="休業",IF('日報入力'!B121="",0,'日報入力'!B121),'日報入力'!B121),"")</x:f>
      </x:c>
      <x:c r="E63" s="19" t="str">
        <x:f>IF(ISNUMBER('現金確認'!B81),'現金確認'!B81,"")</x:f>
      </x:c>
      <x:c r="F63" s="19" t="str">
        <x:f>IF(ISNUMBER('現金確認'!B80),'現金確認'!B80,"")</x:f>
      </x:c>
      <x:c r="G63" s="19" t="str">
        <x:f>IF(ISNUMBER('現金確認'!B82),'現金確認'!B82,"")</x:f>
      </x:c>
      <x:c r="H63" s="3" t="str">
        <x:f>'現金確認'!B83</x:f>
        <x:v>未使用</x:v>
      </x:c>
      <x:c r="I63" s="3"/>
      <x:c r="J63" s="3"/>
    </x:row>
    <x:row r="64" ht="27" customHeight="1">
      <x:c r="A64" s="20" t="n">
        <x:f>IF(A28="","",A28)</x:f>
        <x:v>46303</x:v>
      </x:c>
      <x:c r="B64" s="19" t="str">
        <x:f>IF(ISNUMBER('日報入力'!B147),IF('日報入力'!B135="休業",IF('日報入力'!B137="",0,'日報入力'!B137),'日報入力'!B137),"")</x:f>
      </x:c>
      <x:c r="C64" s="19" t="str">
        <x:f>IF(ISNUMBER('日報入力'!B147),IF('日報入力'!B135="休業",IF('日報入力'!B138="",0,'日報入力'!B138),'日報入力'!B138),"")</x:f>
      </x:c>
      <x:c r="D64" s="19" t="str">
        <x:f>IF(ISNUMBER('日報入力'!B147),IF('日報入力'!B135="休業",IF('日報入力'!B139="",0,'日報入力'!B139),'日報入力'!B139),"")</x:f>
      </x:c>
      <x:c r="E64" s="19" t="str">
        <x:f>IF(ISNUMBER('現金確認'!B92),'現金確認'!B92,"")</x:f>
      </x:c>
      <x:c r="F64" s="19" t="str">
        <x:f>IF(ISNUMBER('現金確認'!B91),'現金確認'!B91,"")</x:f>
      </x:c>
      <x:c r="G64" s="19" t="str">
        <x:f>IF(ISNUMBER('現金確認'!B93),'現金確認'!B93,"")</x:f>
      </x:c>
      <x:c r="H64" s="3" t="str">
        <x:f>'現金確認'!B94</x:f>
        <x:v>未使用</x:v>
      </x:c>
      <x:c r="I64" s="3"/>
      <x:c r="J64" s="3"/>
    </x:row>
    <x:row r="65" ht="27" customHeight="1">
      <x:c r="A65" s="20" t="n">
        <x:f>IF(A29="","",A29)</x:f>
        <x:v>46304</x:v>
      </x:c>
      <x:c r="B65" s="19" t="str">
        <x:f>IF(ISNUMBER('日報入力'!B165),IF('日報入力'!B153="休業",IF('日報入力'!B155="",0,'日報入力'!B155),'日報入力'!B155),"")</x:f>
      </x:c>
      <x:c r="C65" s="19" t="str">
        <x:f>IF(ISNUMBER('日報入力'!B165),IF('日報入力'!B153="休業",IF('日報入力'!B156="",0,'日報入力'!B156),'日報入力'!B156),"")</x:f>
      </x:c>
      <x:c r="D65" s="19" t="str">
        <x:f>IF(ISNUMBER('日報入力'!B165),IF('日報入力'!B153="休業",IF('日報入力'!B157="",0,'日報入力'!B157),'日報入力'!B157),"")</x:f>
      </x:c>
      <x:c r="E65" s="19" t="str">
        <x:f>IF(ISNUMBER('現金確認'!B103),'現金確認'!B103,"")</x:f>
      </x:c>
      <x:c r="F65" s="19" t="str">
        <x:f>IF(ISNUMBER('現金確認'!B102),'現金確認'!B102,"")</x:f>
      </x:c>
      <x:c r="G65" s="19" t="str">
        <x:f>IF(ISNUMBER('現金確認'!B104),'現金確認'!B104,"")</x:f>
      </x:c>
      <x:c r="H65" s="3" t="str">
        <x:f>'現金確認'!B105</x:f>
        <x:v>未使用</x:v>
      </x:c>
      <x:c r="I65" s="3"/>
      <x:c r="J65" s="3"/>
    </x:row>
    <x:row r="66" ht="27" customHeight="1">
      <x:c r="A66" s="20" t="n">
        <x:f>IF(A30="","",A30)</x:f>
        <x:v>46305</x:v>
      </x:c>
      <x:c r="B66" s="19" t="str">
        <x:f>IF(ISNUMBER('日報入力'!B183),IF('日報入力'!B171="休業",IF('日報入力'!B173="",0,'日報入力'!B173),'日報入力'!B173),"")</x:f>
      </x:c>
      <x:c r="C66" s="19" t="str">
        <x:f>IF(ISNUMBER('日報入力'!B183),IF('日報入力'!B171="休業",IF('日報入力'!B174="",0,'日報入力'!B174),'日報入力'!B174),"")</x:f>
      </x:c>
      <x:c r="D66" s="19" t="str">
        <x:f>IF(ISNUMBER('日報入力'!B183),IF('日報入力'!B171="休業",IF('日報入力'!B175="",0,'日報入力'!B175),'日報入力'!B175),"")</x:f>
      </x:c>
      <x:c r="E66" s="19" t="str">
        <x:f>IF(ISNUMBER('現金確認'!B114),'現金確認'!B114,"")</x:f>
      </x:c>
      <x:c r="F66" s="19" t="str">
        <x:f>IF(ISNUMBER('現金確認'!B113),'現金確認'!B113,"")</x:f>
      </x:c>
      <x:c r="G66" s="19" t="str">
        <x:f>IF(ISNUMBER('現金確認'!B115),'現金確認'!B115,"")</x:f>
      </x:c>
      <x:c r="H66" s="3" t="str">
        <x:f>'現金確認'!B116</x:f>
        <x:v>未使用</x:v>
      </x:c>
      <x:c r="I66" s="3"/>
      <x:c r="J66" s="3"/>
    </x:row>
    <x:row r="67" ht="27" customHeight="1">
      <x:c r="A67" s="20" t="n">
        <x:f>IF(A31="","",A31)</x:f>
        <x:v>46306</x:v>
      </x:c>
      <x:c r="B67" s="19" t="str">
        <x:f>IF(ISNUMBER('日報入力'!B201),IF('日報入力'!B189="休業",IF('日報入力'!B191="",0,'日報入力'!B191),'日報入力'!B191),"")</x:f>
      </x:c>
      <x:c r="C67" s="19" t="str">
        <x:f>IF(ISNUMBER('日報入力'!B201),IF('日報入力'!B189="休業",IF('日報入力'!B192="",0,'日報入力'!B192),'日報入力'!B192),"")</x:f>
      </x:c>
      <x:c r="D67" s="19" t="str">
        <x:f>IF(ISNUMBER('日報入力'!B201),IF('日報入力'!B189="休業",IF('日報入力'!B193="",0,'日報入力'!B193),'日報入力'!B193),"")</x:f>
      </x:c>
      <x:c r="E67" s="19" t="str">
        <x:f>IF(ISNUMBER('現金確認'!B125),'現金確認'!B125,"")</x:f>
      </x:c>
      <x:c r="F67" s="19" t="str">
        <x:f>IF(ISNUMBER('現金確認'!B124),'現金確認'!B124,"")</x:f>
      </x:c>
      <x:c r="G67" s="19" t="str">
        <x:f>IF(ISNUMBER('現金確認'!B126),'現金確認'!B126,"")</x:f>
      </x:c>
      <x:c r="H67" s="3" t="str">
        <x:f>'現金確認'!B127</x:f>
        <x:v>未使用</x:v>
      </x:c>
      <x:c r="I67" s="3"/>
      <x:c r="J67" s="3"/>
    </x:row>
    <x:row r="68" ht="27" customHeight="1">
      <x:c r="A68" s="20" t="n">
        <x:f>IF(A32="","",A32)</x:f>
        <x:v>46307</x:v>
      </x:c>
      <x:c r="B68" s="19" t="str">
        <x:f>IF(ISNUMBER('日報入力'!B219),IF('日報入力'!B207="休業",IF('日報入力'!B209="",0,'日報入力'!B209),'日報入力'!B209),"")</x:f>
      </x:c>
      <x:c r="C68" s="19" t="str">
        <x:f>IF(ISNUMBER('日報入力'!B219),IF('日報入力'!B207="休業",IF('日報入力'!B210="",0,'日報入力'!B210),'日報入力'!B210),"")</x:f>
      </x:c>
      <x:c r="D68" s="19" t="str">
        <x:f>IF(ISNUMBER('日報入力'!B219),IF('日報入力'!B207="休業",IF('日報入力'!B211="",0,'日報入力'!B211),'日報入力'!B211),"")</x:f>
      </x:c>
      <x:c r="E68" s="19" t="str">
        <x:f>IF(ISNUMBER('現金確認'!B136),'現金確認'!B136,"")</x:f>
      </x:c>
      <x:c r="F68" s="19" t="str">
        <x:f>IF(ISNUMBER('現金確認'!B135),'現金確認'!B135,"")</x:f>
      </x:c>
      <x:c r="G68" s="19" t="str">
        <x:f>IF(ISNUMBER('現金確認'!B137),'現金確認'!B137,"")</x:f>
      </x:c>
      <x:c r="H68" s="3" t="str">
        <x:f>'現金確認'!B138</x:f>
        <x:v>未使用</x:v>
      </x:c>
      <x:c r="I68" s="3"/>
      <x:c r="J68" s="3"/>
    </x:row>
    <x:row r="69" ht="27" customHeight="1">
      <x:c r="A69" s="20" t="n">
        <x:f>IF(A33="","",A33)</x:f>
        <x:v>46308</x:v>
      </x:c>
      <x:c r="B69" s="19" t="str">
        <x:f>IF(ISNUMBER('日報入力'!B237),IF('日報入力'!B225="休業",IF('日報入力'!B227="",0,'日報入力'!B227),'日報入力'!B227),"")</x:f>
      </x:c>
      <x:c r="C69" s="19" t="str">
        <x:f>IF(ISNUMBER('日報入力'!B237),IF('日報入力'!B225="休業",IF('日報入力'!B228="",0,'日報入力'!B228),'日報入力'!B228),"")</x:f>
      </x:c>
      <x:c r="D69" s="19" t="str">
        <x:f>IF(ISNUMBER('日報入力'!B237),IF('日報入力'!B225="休業",IF('日報入力'!B229="",0,'日報入力'!B229),'日報入力'!B229),"")</x:f>
      </x:c>
      <x:c r="E69" s="19" t="str">
        <x:f>IF(ISNUMBER('現金確認'!B147),'現金確認'!B147,"")</x:f>
      </x:c>
      <x:c r="F69" s="19" t="str">
        <x:f>IF(ISNUMBER('現金確認'!B146),'現金確認'!B146,"")</x:f>
      </x:c>
      <x:c r="G69" s="19" t="str">
        <x:f>IF(ISNUMBER('現金確認'!B148),'現金確認'!B148,"")</x:f>
      </x:c>
      <x:c r="H69" s="3" t="str">
        <x:f>'現金確認'!B149</x:f>
        <x:v>未使用</x:v>
      </x:c>
      <x:c r="I69" s="3"/>
      <x:c r="J69" s="3"/>
    </x:row>
    <x:row r="70" ht="27" customHeight="1">
      <x:c r="A70" s="20" t="n">
        <x:f>IF(A34="","",A34)</x:f>
        <x:v>46309</x:v>
      </x:c>
      <x:c r="B70" s="19" t="str">
        <x:f>IF(ISNUMBER('日報入力'!B255),IF('日報入力'!B243="休業",IF('日報入力'!B245="",0,'日報入力'!B245),'日報入力'!B245),"")</x:f>
      </x:c>
      <x:c r="C70" s="19" t="str">
        <x:f>IF(ISNUMBER('日報入力'!B255),IF('日報入力'!B243="休業",IF('日報入力'!B246="",0,'日報入力'!B246),'日報入力'!B246),"")</x:f>
      </x:c>
      <x:c r="D70" s="19" t="str">
        <x:f>IF(ISNUMBER('日報入力'!B255),IF('日報入力'!B243="休業",IF('日報入力'!B247="",0,'日報入力'!B247),'日報入力'!B247),"")</x:f>
      </x:c>
      <x:c r="E70" s="19" t="str">
        <x:f>IF(ISNUMBER('現金確認'!B158),'現金確認'!B158,"")</x:f>
      </x:c>
      <x:c r="F70" s="19" t="str">
        <x:f>IF(ISNUMBER('現金確認'!B157),'現金確認'!B157,"")</x:f>
      </x:c>
      <x:c r="G70" s="19" t="str">
        <x:f>IF(ISNUMBER('現金確認'!B159),'現金確認'!B159,"")</x:f>
      </x:c>
      <x:c r="H70" s="3" t="str">
        <x:f>'現金確認'!B160</x:f>
        <x:v>未使用</x:v>
      </x:c>
      <x:c r="I70" s="3"/>
      <x:c r="J70" s="3"/>
    </x:row>
    <x:row r="71" ht="27" customHeight="1">
      <x:c r="A71" s="20" t="n">
        <x:f>IF(A35="","",A35)</x:f>
        <x:v>46310</x:v>
      </x:c>
      <x:c r="B71" s="19" t="str">
        <x:f>IF(ISNUMBER('日報入力'!B273),IF('日報入力'!B261="休業",IF('日報入力'!B263="",0,'日報入力'!B263),'日報入力'!B263),"")</x:f>
      </x:c>
      <x:c r="C71" s="19" t="str">
        <x:f>IF(ISNUMBER('日報入力'!B273),IF('日報入力'!B261="休業",IF('日報入力'!B264="",0,'日報入力'!B264),'日報入力'!B264),"")</x:f>
      </x:c>
      <x:c r="D71" s="19" t="str">
        <x:f>IF(ISNUMBER('日報入力'!B273),IF('日報入力'!B261="休業",IF('日報入力'!B265="",0,'日報入力'!B265),'日報入力'!B265),"")</x:f>
      </x:c>
      <x:c r="E71" s="19" t="str">
        <x:f>IF(ISNUMBER('現金確認'!B169),'現金確認'!B169,"")</x:f>
      </x:c>
      <x:c r="F71" s="19" t="str">
        <x:f>IF(ISNUMBER('現金確認'!B168),'現金確認'!B168,"")</x:f>
      </x:c>
      <x:c r="G71" s="19" t="str">
        <x:f>IF(ISNUMBER('現金確認'!B170),'現金確認'!B170,"")</x:f>
      </x:c>
      <x:c r="H71" s="3" t="str">
        <x:f>'現金確認'!B171</x:f>
        <x:v>未使用</x:v>
      </x:c>
      <x:c r="I71" s="3"/>
      <x:c r="J71" s="3"/>
    </x:row>
    <x:row r="72" ht="27" customHeight="1">
      <x:c r="A72" s="20" t="n">
        <x:f>IF(A36="","",A36)</x:f>
        <x:v>46311</x:v>
      </x:c>
      <x:c r="B72" s="19" t="str">
        <x:f>IF(ISNUMBER('日報入力'!B291),IF('日報入力'!B279="休業",IF('日報入力'!B281="",0,'日報入力'!B281),'日報入力'!B281),"")</x:f>
      </x:c>
      <x:c r="C72" s="19" t="str">
        <x:f>IF(ISNUMBER('日報入力'!B291),IF('日報入力'!B279="休業",IF('日報入力'!B282="",0,'日報入力'!B282),'日報入力'!B282),"")</x:f>
      </x:c>
      <x:c r="D72" s="19" t="str">
        <x:f>IF(ISNUMBER('日報入力'!B291),IF('日報入力'!B279="休業",IF('日報入力'!B283="",0,'日報入力'!B283),'日報入力'!B283),"")</x:f>
      </x:c>
      <x:c r="E72" s="19" t="str">
        <x:f>IF(ISNUMBER('現金確認'!B180),'現金確認'!B180,"")</x:f>
      </x:c>
      <x:c r="F72" s="19" t="str">
        <x:f>IF(ISNUMBER('現金確認'!B179),'現金確認'!B179,"")</x:f>
      </x:c>
      <x:c r="G72" s="19" t="str">
        <x:f>IF(ISNUMBER('現金確認'!B181),'現金確認'!B181,"")</x:f>
      </x:c>
      <x:c r="H72" s="3" t="str">
        <x:f>'現金確認'!B182</x:f>
        <x:v>未使用</x:v>
      </x:c>
      <x:c r="I72" s="3"/>
      <x:c r="J72" s="3"/>
    </x:row>
    <x:row r="73" ht="27" customHeight="1">
      <x:c r="A73" s="20" t="n">
        <x:f>IF(A37="","",A37)</x:f>
        <x:v>46312</x:v>
      </x:c>
      <x:c r="B73" s="19" t="str">
        <x:f>IF(ISNUMBER('日報入力'!B309),IF('日報入力'!B297="休業",IF('日報入力'!B299="",0,'日報入力'!B299),'日報入力'!B299),"")</x:f>
      </x:c>
      <x:c r="C73" s="19" t="str">
        <x:f>IF(ISNUMBER('日報入力'!B309),IF('日報入力'!B297="休業",IF('日報入力'!B300="",0,'日報入力'!B300),'日報入力'!B300),"")</x:f>
      </x:c>
      <x:c r="D73" s="19" t="str">
        <x:f>IF(ISNUMBER('日報入力'!B309),IF('日報入力'!B297="休業",IF('日報入力'!B301="",0,'日報入力'!B301),'日報入力'!B301),"")</x:f>
      </x:c>
      <x:c r="E73" s="19" t="str">
        <x:f>IF(ISNUMBER('現金確認'!B191),'現金確認'!B191,"")</x:f>
      </x:c>
      <x:c r="F73" s="19" t="str">
        <x:f>IF(ISNUMBER('現金確認'!B190),'現金確認'!B190,"")</x:f>
      </x:c>
      <x:c r="G73" s="19" t="str">
        <x:f>IF(ISNUMBER('現金確認'!B192),'現金確認'!B192,"")</x:f>
      </x:c>
      <x:c r="H73" s="3" t="str">
        <x:f>'現金確認'!B193</x:f>
        <x:v>未使用</x:v>
      </x:c>
      <x:c r="I73" s="3"/>
      <x:c r="J73" s="3"/>
    </x:row>
    <x:row r="74" ht="27" customHeight="1">
      <x:c r="A74" s="20" t="n">
        <x:f>IF(A38="","",A38)</x:f>
        <x:v>46313</x:v>
      </x:c>
      <x:c r="B74" s="19" t="str">
        <x:f>IF(ISNUMBER('日報入力'!B327),IF('日報入力'!B315="休業",IF('日報入力'!B317="",0,'日報入力'!B317),'日報入力'!B317),"")</x:f>
      </x:c>
      <x:c r="C74" s="19" t="str">
        <x:f>IF(ISNUMBER('日報入力'!B327),IF('日報入力'!B315="休業",IF('日報入力'!B318="",0,'日報入力'!B318),'日報入力'!B318),"")</x:f>
      </x:c>
      <x:c r="D74" s="19" t="str">
        <x:f>IF(ISNUMBER('日報入力'!B327),IF('日報入力'!B315="休業",IF('日報入力'!B319="",0,'日報入力'!B319),'日報入力'!B319),"")</x:f>
      </x:c>
      <x:c r="E74" s="19" t="str">
        <x:f>IF(ISNUMBER('現金確認'!B202),'現金確認'!B202,"")</x:f>
      </x:c>
      <x:c r="F74" s="19" t="str">
        <x:f>IF(ISNUMBER('現金確認'!B201),'現金確認'!B201,"")</x:f>
      </x:c>
      <x:c r="G74" s="19" t="str">
        <x:f>IF(ISNUMBER('現金確認'!B203),'現金確認'!B203,"")</x:f>
      </x:c>
      <x:c r="H74" s="3" t="str">
        <x:f>'現金確認'!B204</x:f>
        <x:v>未使用</x:v>
      </x:c>
      <x:c r="I74" s="3"/>
      <x:c r="J74" s="3"/>
    </x:row>
    <x:row r="75" ht="27" customHeight="1">
      <x:c r="A75" s="20" t="n">
        <x:f>IF(A39="","",A39)</x:f>
        <x:v>46314</x:v>
      </x:c>
      <x:c r="B75" s="19" t="str">
        <x:f>IF(ISNUMBER('日報入力'!B345),IF('日報入力'!B333="休業",IF('日報入力'!B335="",0,'日報入力'!B335),'日報入力'!B335),"")</x:f>
      </x:c>
      <x:c r="C75" s="19" t="str">
        <x:f>IF(ISNUMBER('日報入力'!B345),IF('日報入力'!B333="休業",IF('日報入力'!B336="",0,'日報入力'!B336),'日報入力'!B336),"")</x:f>
      </x:c>
      <x:c r="D75" s="19" t="str">
        <x:f>IF(ISNUMBER('日報入力'!B345),IF('日報入力'!B333="休業",IF('日報入力'!B337="",0,'日報入力'!B337),'日報入力'!B337),"")</x:f>
      </x:c>
      <x:c r="E75" s="19" t="str">
        <x:f>IF(ISNUMBER('現金確認'!B213),'現金確認'!B213,"")</x:f>
      </x:c>
      <x:c r="F75" s="19" t="str">
        <x:f>IF(ISNUMBER('現金確認'!B212),'現金確認'!B212,"")</x:f>
      </x:c>
      <x:c r="G75" s="19" t="str">
        <x:f>IF(ISNUMBER('現金確認'!B214),'現金確認'!B214,"")</x:f>
      </x:c>
      <x:c r="H75" s="3" t="str">
        <x:f>'現金確認'!B215</x:f>
        <x:v>未使用</x:v>
      </x:c>
      <x:c r="I75" s="3"/>
      <x:c r="J75" s="3"/>
    </x:row>
    <x:row r="76" ht="27" customHeight="1">
      <x:c r="A76" s="20" t="n">
        <x:f>IF(A40="","",A40)</x:f>
        <x:v>46315</x:v>
      </x:c>
      <x:c r="B76" s="19" t="str">
        <x:f>IF(ISNUMBER('日報入力'!B363),IF('日報入力'!B351="休業",IF('日報入力'!B353="",0,'日報入力'!B353),'日報入力'!B353),"")</x:f>
      </x:c>
      <x:c r="C76" s="19" t="str">
        <x:f>IF(ISNUMBER('日報入力'!B363),IF('日報入力'!B351="休業",IF('日報入力'!B354="",0,'日報入力'!B354),'日報入力'!B354),"")</x:f>
      </x:c>
      <x:c r="D76" s="19" t="str">
        <x:f>IF(ISNUMBER('日報入力'!B363),IF('日報入力'!B351="休業",IF('日報入力'!B355="",0,'日報入力'!B355),'日報入力'!B355),"")</x:f>
      </x:c>
      <x:c r="E76" s="19" t="str">
        <x:f>IF(ISNUMBER('現金確認'!B224),'現金確認'!B224,"")</x:f>
      </x:c>
      <x:c r="F76" s="19" t="str">
        <x:f>IF(ISNUMBER('現金確認'!B223),'現金確認'!B223,"")</x:f>
      </x:c>
      <x:c r="G76" s="19" t="str">
        <x:f>IF(ISNUMBER('現金確認'!B225),'現金確認'!B225,"")</x:f>
      </x:c>
      <x:c r="H76" s="3" t="str">
        <x:f>'現金確認'!B226</x:f>
        <x:v>未使用</x:v>
      </x:c>
      <x:c r="I76" s="3"/>
      <x:c r="J76" s="3"/>
    </x:row>
    <x:row r="77" ht="27" customHeight="1">
      <x:c r="A77" s="20" t="n">
        <x:f>IF(A41="","",A41)</x:f>
        <x:v>46316</x:v>
      </x:c>
      <x:c r="B77" s="19" t="str">
        <x:f>IF(ISNUMBER('日報入力'!B381),IF('日報入力'!B369="休業",IF('日報入力'!B371="",0,'日報入力'!B371),'日報入力'!B371),"")</x:f>
      </x:c>
      <x:c r="C77" s="19" t="str">
        <x:f>IF(ISNUMBER('日報入力'!B381),IF('日報入力'!B369="休業",IF('日報入力'!B372="",0,'日報入力'!B372),'日報入力'!B372),"")</x:f>
      </x:c>
      <x:c r="D77" s="19" t="str">
        <x:f>IF(ISNUMBER('日報入力'!B381),IF('日報入力'!B369="休業",IF('日報入力'!B373="",0,'日報入力'!B373),'日報入力'!B373),"")</x:f>
      </x:c>
      <x:c r="E77" s="19" t="str">
        <x:f>IF(ISNUMBER('現金確認'!B235),'現金確認'!B235,"")</x:f>
      </x:c>
      <x:c r="F77" s="19" t="str">
        <x:f>IF(ISNUMBER('現金確認'!B234),'現金確認'!B234,"")</x:f>
      </x:c>
      <x:c r="G77" s="19" t="str">
        <x:f>IF(ISNUMBER('現金確認'!B236),'現金確認'!B236,"")</x:f>
      </x:c>
      <x:c r="H77" s="3" t="str">
        <x:f>'現金確認'!B237</x:f>
        <x:v>未使用</x:v>
      </x:c>
      <x:c r="I77" s="3"/>
      <x:c r="J77" s="3"/>
    </x:row>
    <x:row r="78" ht="27" customHeight="1">
      <x:c r="A78" s="20" t="n">
        <x:f>IF(A42="","",A42)</x:f>
        <x:v>46317</x:v>
      </x:c>
      <x:c r="B78" s="19" t="str">
        <x:f>IF(ISNUMBER('日報入力'!B399),IF('日報入力'!B387="休業",IF('日報入力'!B389="",0,'日報入力'!B389),'日報入力'!B389),"")</x:f>
      </x:c>
      <x:c r="C78" s="19" t="str">
        <x:f>IF(ISNUMBER('日報入力'!B399),IF('日報入力'!B387="休業",IF('日報入力'!B390="",0,'日報入力'!B390),'日報入力'!B390),"")</x:f>
      </x:c>
      <x:c r="D78" s="19" t="str">
        <x:f>IF(ISNUMBER('日報入力'!B399),IF('日報入力'!B387="休業",IF('日報入力'!B391="",0,'日報入力'!B391),'日報入力'!B391),"")</x:f>
      </x:c>
      <x:c r="E78" s="19" t="str">
        <x:f>IF(ISNUMBER('現金確認'!B246),'現金確認'!B246,"")</x:f>
      </x:c>
      <x:c r="F78" s="19" t="str">
        <x:f>IF(ISNUMBER('現金確認'!B245),'現金確認'!B245,"")</x:f>
      </x:c>
      <x:c r="G78" s="19" t="str">
        <x:f>IF(ISNUMBER('現金確認'!B247),'現金確認'!B247,"")</x:f>
      </x:c>
      <x:c r="H78" s="3" t="str">
        <x:f>'現金確認'!B248</x:f>
        <x:v>未使用</x:v>
      </x:c>
      <x:c r="I78" s="3"/>
      <x:c r="J78" s="3"/>
    </x:row>
    <x:row r="79" ht="27" customHeight="1">
      <x:c r="A79" s="20" t="n">
        <x:f>IF(A43="","",A43)</x:f>
        <x:v>46318</x:v>
      </x:c>
      <x:c r="B79" s="19" t="str">
        <x:f>IF(ISNUMBER('日報入力'!B417),IF('日報入力'!B405="休業",IF('日報入力'!B407="",0,'日報入力'!B407),'日報入力'!B407),"")</x:f>
      </x:c>
      <x:c r="C79" s="19" t="str">
        <x:f>IF(ISNUMBER('日報入力'!B417),IF('日報入力'!B405="休業",IF('日報入力'!B408="",0,'日報入力'!B408),'日報入力'!B408),"")</x:f>
      </x:c>
      <x:c r="D79" s="19" t="str">
        <x:f>IF(ISNUMBER('日報入力'!B417),IF('日報入力'!B405="休業",IF('日報入力'!B409="",0,'日報入力'!B409),'日報入力'!B409),"")</x:f>
      </x:c>
      <x:c r="E79" s="19" t="str">
        <x:f>IF(ISNUMBER('現金確認'!B257),'現金確認'!B257,"")</x:f>
      </x:c>
      <x:c r="F79" s="19" t="str">
        <x:f>IF(ISNUMBER('現金確認'!B256),'現金確認'!B256,"")</x:f>
      </x:c>
      <x:c r="G79" s="19" t="str">
        <x:f>IF(ISNUMBER('現金確認'!B258),'現金確認'!B258,"")</x:f>
      </x:c>
      <x:c r="H79" s="3" t="str">
        <x:f>'現金確認'!B259</x:f>
        <x:v>未使用</x:v>
      </x:c>
      <x:c r="I79" s="3"/>
      <x:c r="J79" s="3"/>
    </x:row>
    <x:row r="80" ht="27" customHeight="1">
      <x:c r="A80" s="20" t="n">
        <x:f>IF(A44="","",A44)</x:f>
        <x:v>46319</x:v>
      </x:c>
      <x:c r="B80" s="19" t="str">
        <x:f>IF(ISNUMBER('日報入力'!B435),IF('日報入力'!B423="休業",IF('日報入力'!B425="",0,'日報入力'!B425),'日報入力'!B425),"")</x:f>
      </x:c>
      <x:c r="C80" s="19" t="str">
        <x:f>IF(ISNUMBER('日報入力'!B435),IF('日報入力'!B423="休業",IF('日報入力'!B426="",0,'日報入力'!B426),'日報入力'!B426),"")</x:f>
      </x:c>
      <x:c r="D80" s="19" t="str">
        <x:f>IF(ISNUMBER('日報入力'!B435),IF('日報入力'!B423="休業",IF('日報入力'!B427="",0,'日報入力'!B427),'日報入力'!B427),"")</x:f>
      </x:c>
      <x:c r="E80" s="19" t="str">
        <x:f>IF(ISNUMBER('現金確認'!B268),'現金確認'!B268,"")</x:f>
      </x:c>
      <x:c r="F80" s="19" t="str">
        <x:f>IF(ISNUMBER('現金確認'!B267),'現金確認'!B267,"")</x:f>
      </x:c>
      <x:c r="G80" s="19" t="str">
        <x:f>IF(ISNUMBER('現金確認'!B269),'現金確認'!B269,"")</x:f>
      </x:c>
      <x:c r="H80" s="3" t="str">
        <x:f>'現金確認'!B270</x:f>
        <x:v>未使用</x:v>
      </x:c>
      <x:c r="I80" s="3"/>
      <x:c r="J80" s="3"/>
    </x:row>
    <x:row r="81" ht="27" customHeight="1">
      <x:c r="A81" s="20" t="n">
        <x:f>IF(A45="","",A45)</x:f>
        <x:v>46320</x:v>
      </x:c>
      <x:c r="B81" s="19" t="str">
        <x:f>IF(ISNUMBER('日報入力'!B453),IF('日報入力'!B441="休業",IF('日報入力'!B443="",0,'日報入力'!B443),'日報入力'!B443),"")</x:f>
      </x:c>
      <x:c r="C81" s="19" t="str">
        <x:f>IF(ISNUMBER('日報入力'!B453),IF('日報入力'!B441="休業",IF('日報入力'!B444="",0,'日報入力'!B444),'日報入力'!B444),"")</x:f>
      </x:c>
      <x:c r="D81" s="19" t="str">
        <x:f>IF(ISNUMBER('日報入力'!B453),IF('日報入力'!B441="休業",IF('日報入力'!B445="",0,'日報入力'!B445),'日報入力'!B445),"")</x:f>
      </x:c>
      <x:c r="E81" s="19" t="str">
        <x:f>IF(ISNUMBER('現金確認'!B279),'現金確認'!B279,"")</x:f>
      </x:c>
      <x:c r="F81" s="19" t="str">
        <x:f>IF(ISNUMBER('現金確認'!B278),'現金確認'!B278,"")</x:f>
      </x:c>
      <x:c r="G81" s="19" t="str">
        <x:f>IF(ISNUMBER('現金確認'!B280),'現金確認'!B280,"")</x:f>
      </x:c>
      <x:c r="H81" s="3" t="str">
        <x:f>'現金確認'!B281</x:f>
        <x:v>未使用</x:v>
      </x:c>
      <x:c r="I81" s="3"/>
      <x:c r="J81" s="3"/>
    </x:row>
    <x:row r="82" ht="27" customHeight="1">
      <x:c r="A82" s="20" t="n">
        <x:f>IF(A46="","",A46)</x:f>
        <x:v>46321</x:v>
      </x:c>
      <x:c r="B82" s="19" t="str">
        <x:f>IF(ISNUMBER('日報入力'!B471),IF('日報入力'!B459="休業",IF('日報入力'!B461="",0,'日報入力'!B461),'日報入力'!B461),"")</x:f>
      </x:c>
      <x:c r="C82" s="19" t="str">
        <x:f>IF(ISNUMBER('日報入力'!B471),IF('日報入力'!B459="休業",IF('日報入力'!B462="",0,'日報入力'!B462),'日報入力'!B462),"")</x:f>
      </x:c>
      <x:c r="D82" s="19" t="str">
        <x:f>IF(ISNUMBER('日報入力'!B471),IF('日報入力'!B459="休業",IF('日報入力'!B463="",0,'日報入力'!B463),'日報入力'!B463),"")</x:f>
      </x:c>
      <x:c r="E82" s="19" t="str">
        <x:f>IF(ISNUMBER('現金確認'!B290),'現金確認'!B290,"")</x:f>
      </x:c>
      <x:c r="F82" s="19" t="str">
        <x:f>IF(ISNUMBER('現金確認'!B289),'現金確認'!B289,"")</x:f>
      </x:c>
      <x:c r="G82" s="19" t="str">
        <x:f>IF(ISNUMBER('現金確認'!B291),'現金確認'!B291,"")</x:f>
      </x:c>
      <x:c r="H82" s="3" t="str">
        <x:f>'現金確認'!B292</x:f>
        <x:v>未使用</x:v>
      </x:c>
      <x:c r="I82" s="3"/>
      <x:c r="J82" s="3"/>
    </x:row>
    <x:row r="83" ht="27" customHeight="1">
      <x:c r="A83" s="20" t="n">
        <x:f>IF(A47="","",A47)</x:f>
        <x:v>46322</x:v>
      </x:c>
      <x:c r="B83" s="19" t="str">
        <x:f>IF(ISNUMBER('日報入力'!B489),IF('日報入力'!B477="休業",IF('日報入力'!B479="",0,'日報入力'!B479),'日報入力'!B479),"")</x:f>
      </x:c>
      <x:c r="C83" s="19" t="str">
        <x:f>IF(ISNUMBER('日報入力'!B489),IF('日報入力'!B477="休業",IF('日報入力'!B480="",0,'日報入力'!B480),'日報入力'!B480),"")</x:f>
      </x:c>
      <x:c r="D83" s="19" t="str">
        <x:f>IF(ISNUMBER('日報入力'!B489),IF('日報入力'!B477="休業",IF('日報入力'!B481="",0,'日報入力'!B481),'日報入力'!B481),"")</x:f>
      </x:c>
      <x:c r="E83" s="19" t="str">
        <x:f>IF(ISNUMBER('現金確認'!B301),'現金確認'!B301,"")</x:f>
      </x:c>
      <x:c r="F83" s="19" t="str">
        <x:f>IF(ISNUMBER('現金確認'!B300),'現金確認'!B300,"")</x:f>
      </x:c>
      <x:c r="G83" s="19" t="str">
        <x:f>IF(ISNUMBER('現金確認'!B302),'現金確認'!B302,"")</x:f>
      </x:c>
      <x:c r="H83" s="3" t="str">
        <x:f>'現金確認'!B303</x:f>
        <x:v>未使用</x:v>
      </x:c>
      <x:c r="I83" s="3"/>
      <x:c r="J83" s="3"/>
    </x:row>
    <x:row r="84" ht="27" customHeight="1">
      <x:c r="A84" s="20" t="n">
        <x:f>IF(A48="","",A48)</x:f>
        <x:v>46323</x:v>
      </x:c>
      <x:c r="B84" s="19" t="str">
        <x:f>IF(ISNUMBER('日報入力'!B507),IF('日報入力'!B495="休業",IF('日報入力'!B497="",0,'日報入力'!B497),'日報入力'!B497),"")</x:f>
      </x:c>
      <x:c r="C84" s="19" t="str">
        <x:f>IF(ISNUMBER('日報入力'!B507),IF('日報入力'!B495="休業",IF('日報入力'!B498="",0,'日報入力'!B498),'日報入力'!B498),"")</x:f>
      </x:c>
      <x:c r="D84" s="19" t="str">
        <x:f>IF(ISNUMBER('日報入力'!B507),IF('日報入力'!B495="休業",IF('日報入力'!B499="",0,'日報入力'!B499),'日報入力'!B499),"")</x:f>
      </x:c>
      <x:c r="E84" s="19" t="str">
        <x:f>IF(ISNUMBER('現金確認'!B312),'現金確認'!B312,"")</x:f>
      </x:c>
      <x:c r="F84" s="19" t="str">
        <x:f>IF(ISNUMBER('現金確認'!B311),'現金確認'!B311,"")</x:f>
      </x:c>
      <x:c r="G84" s="19" t="str">
        <x:f>IF(ISNUMBER('現金確認'!B313),'現金確認'!B313,"")</x:f>
      </x:c>
      <x:c r="H84" s="3" t="str">
        <x:f>'現金確認'!B314</x:f>
        <x:v>未使用</x:v>
      </x:c>
      <x:c r="I84" s="3"/>
      <x:c r="J84" s="3"/>
    </x:row>
    <x:row r="85" ht="27" customHeight="1">
      <x:c r="A85" s="20" t="n">
        <x:f>IF(A49="","",A49)</x:f>
        <x:v>46324</x:v>
      </x:c>
      <x:c r="B85" s="19" t="str">
        <x:f>IF(ISNUMBER('日報入力'!B525),IF('日報入力'!B513="休業",IF('日報入力'!B515="",0,'日報入力'!B515),'日報入力'!B515),"")</x:f>
      </x:c>
      <x:c r="C85" s="19" t="str">
        <x:f>IF(ISNUMBER('日報入力'!B525),IF('日報入力'!B513="休業",IF('日報入力'!B516="",0,'日報入力'!B516),'日報入力'!B516),"")</x:f>
      </x:c>
      <x:c r="D85" s="19" t="str">
        <x:f>IF(ISNUMBER('日報入力'!B525),IF('日報入力'!B513="休業",IF('日報入力'!B517="",0,'日報入力'!B517),'日報入力'!B517),"")</x:f>
      </x:c>
      <x:c r="E85" s="19" t="str">
        <x:f>IF(ISNUMBER('現金確認'!B323),'現金確認'!B323,"")</x:f>
      </x:c>
      <x:c r="F85" s="19" t="str">
        <x:f>IF(ISNUMBER('現金確認'!B322),'現金確認'!B322,"")</x:f>
      </x:c>
      <x:c r="G85" s="19" t="str">
        <x:f>IF(ISNUMBER('現金確認'!B324),'現金確認'!B324,"")</x:f>
      </x:c>
      <x:c r="H85" s="3" t="str">
        <x:f>'現金確認'!B325</x:f>
        <x:v>未使用</x:v>
      </x:c>
      <x:c r="I85" s="3"/>
      <x:c r="J85" s="3"/>
    </x:row>
    <x:row r="86" ht="27" customHeight="1">
      <x:c r="A86" s="20" t="n">
        <x:f>IF(A50="","",A50)</x:f>
        <x:v>46325</x:v>
      </x:c>
      <x:c r="B86" s="19" t="str">
        <x:f>IF(ISNUMBER('日報入力'!B543),IF('日報入力'!B531="休業",IF('日報入力'!B533="",0,'日報入力'!B533),'日報入力'!B533),"")</x:f>
      </x:c>
      <x:c r="C86" s="19" t="str">
        <x:f>IF(ISNUMBER('日報入力'!B543),IF('日報入力'!B531="休業",IF('日報入力'!B534="",0,'日報入力'!B534),'日報入力'!B534),"")</x:f>
      </x:c>
      <x:c r="D86" s="19" t="str">
        <x:f>IF(ISNUMBER('日報入力'!B543),IF('日報入力'!B531="休業",IF('日報入力'!B535="",0,'日報入力'!B535),'日報入力'!B535),"")</x:f>
      </x:c>
      <x:c r="E86" s="19" t="str">
        <x:f>IF(ISNUMBER('現金確認'!B334),'現金確認'!B334,"")</x:f>
      </x:c>
      <x:c r="F86" s="19" t="str">
        <x:f>IF(ISNUMBER('現金確認'!B333),'現金確認'!B333,"")</x:f>
      </x:c>
      <x:c r="G86" s="19" t="str">
        <x:f>IF(ISNUMBER('現金確認'!B335),'現金確認'!B335,"")</x:f>
      </x:c>
      <x:c r="H86" s="3" t="str">
        <x:f>'現金確認'!B336</x:f>
        <x:v>未使用</x:v>
      </x:c>
      <x:c r="I86" s="3"/>
      <x:c r="J86" s="3"/>
    </x:row>
    <x:row r="87" ht="27" customHeight="1">
      <x:c r="A87" s="20" t="n">
        <x:f>IF(A51="","",A51)</x:f>
        <x:v>46326</x:v>
      </x:c>
      <x:c r="B87" s="19" t="str">
        <x:f>IF(ISNUMBER('日報入力'!B561),IF('日報入力'!B549="休業",IF('日報入力'!B551="",0,'日報入力'!B551),'日報入力'!B551),"")</x:f>
      </x:c>
      <x:c r="C87" s="19" t="str">
        <x:f>IF(ISNUMBER('日報入力'!B561),IF('日報入力'!B549="休業",IF('日報入力'!B552="",0,'日報入力'!B552),'日報入力'!B552),"")</x:f>
      </x:c>
      <x:c r="D87" s="19" t="str">
        <x:f>IF(ISNUMBER('日報入力'!B561),IF('日報入力'!B549="休業",IF('日報入力'!B553="",0,'日報入力'!B553),'日報入力'!B553),"")</x:f>
      </x:c>
      <x:c r="E87" s="19" t="str">
        <x:f>IF(ISNUMBER('現金確認'!B345),'現金確認'!B345,"")</x:f>
      </x:c>
      <x:c r="F87" s="19" t="str">
        <x:f>IF(ISNUMBER('現金確認'!B344),'現金確認'!B344,"")</x:f>
      </x:c>
      <x:c r="G87" s="19" t="str">
        <x:f>IF(ISNUMBER('現金確認'!B346),'現金確認'!B346,"")</x:f>
      </x:c>
      <x:c r="H87" s="3" t="str">
        <x:f>'現金確認'!B347</x:f>
        <x:v>未使用</x:v>
      </x:c>
      <x:c r="I87" s="3"/>
      <x:c r="J87" s="3"/>
    </x:row>
    <x:row r="88" ht="27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</x:row>
    <x:row r="89" ht="27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</x:row>
    <x:row r="90" ht="27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</x:row>
  </x:sheetData>
  <x:mergeCells>
    <x:mergeCell ref="A2:D2"/>
    <x:mergeCell ref="A6:J6"/>
    <x:mergeCell ref="A16:J17"/>
    <x:mergeCell ref="A7:J7"/>
    <x:mergeCell ref="A54:H54"/>
  </x:mergeCells>
  <x:conditionalFormatting sqref="G57:G87">
    <x:cfRule type="expression" dxfId="279" priority="1">
      <x:formula>AND(ISNUMBER(G57),G57&lt;&gt;0)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6342B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7.5" hidden="0" customWidth="1"/>
    <x:col min="2" max="2" width="27.5" hidden="0" customWidth="1"/>
  </x:cols>
  <x:sheetData>
    <x:row r="1" ht="8" customHeight="1">
      <x:c r="A1" s="3"/>
      <x:c r="B1" s="3"/>
    </x:row>
    <x:row r="2" ht="34" customHeight="1">
      <x:c r="A2" s="4" t="str">
        <x:v>日報入力</x:v>
      </x:c>
      <x:c r="B2" s="3" t="str">
        <x:v>黄色い欄を入力</x:v>
      </x:c>
    </x:row>
    <x:row r="3" ht="48" customHeight="1">
      <x:c r="A3" s="3" t="str">
        <x:v>入力する場所</x:v>
      </x:c>
      <x:c r="B3" s="3" t="str">
        <x:v>今日の日の黄色い欄だけ。数字には円・人を付けません。</x:v>
      </x:c>
    </x:row>
    <x:row r="4" ht="48" customHeight="1">
      <x:c r="A4" s="3" t="str">
        <x:v>営業日</x:v>
      </x:c>
      <x:c r="B4" s="3" t="str">
        <x:v>使わない決済・経費は0。担当・メモ・引継ぎは任意。</x:v>
      </x:c>
    </x:row>
    <x:row r="5" ht="65" customHeight="1">
      <x:c r="A5" s="3" t="str">
        <x:v>休業日</x:v>
      </x:c>
      <x:c r="B5" s="3" t="str">
        <x:v>「休業」を選び、経費3欄を入力。支出のない欄は0。売上欄は空欄でOK。</x:v>
      </x:c>
    </x:row>
    <x:row r="6" ht="48" customHeight="1">
      <x:c r="A6" s="3" t="str">
        <x:v>日付</x:v>
      </x:c>
      <x:c r="B6" s="3" t="str">
        <x:v>「月のまとめ」で月初の日付を設定してから入力します。</x:v>
      </x:c>
    </x:row>
    <x:row r="7" ht="27" customHeight="1">
      <x:c r="A7" s="3"/>
      <x:c r="B7" s="3"/>
    </x:row>
    <x:row r="8" ht="32" customHeight="1">
      <x:c r="A8" s="23" t="n">
        <x:f>IF(AND(ISNUMBER('月のまとめ'!$B$4),'月のまとめ'!$B$4&gt;0),IF(1&lt;=DAY(EOMONTH('月のまとめ'!$B$4,0)),DATE(YEAR('月のまとめ'!$B$4),MONTH('月のまとめ'!$B$4),1),""),"")</x:f>
        <x:v>46296</x:v>
      </x:c>
      <x:c r="B8" s="24" t="str">
        <x:v>入力欄</x:v>
      </x:c>
    </x:row>
    <x:row r="9" ht="36" customHeight="1">
      <x:c r="A9" s="3" t="str">
        <x:v>営業/休業</x:v>
      </x:c>
      <x:c r="B9" s="27"/>
    </x:row>
    <x:row r="10" ht="36" customHeight="1">
      <x:c r="A10" s="3" t="str">
        <x:v>担当・シフト</x:v>
      </x:c>
      <x:c r="B10" s="27"/>
    </x:row>
    <x:row r="11" ht="36" customHeight="1">
      <x:c r="A11" s="3" t="str">
        <x:v>現金売上（円）</x:v>
      </x:c>
      <x:c r="B11" s="9"/>
    </x:row>
    <x:row r="12" ht="36" customHeight="1">
      <x:c r="A12" s="3" t="str">
        <x:v>カード売上（円）</x:v>
      </x:c>
      <x:c r="B12" s="9"/>
    </x:row>
    <x:row r="13" ht="36" customHeight="1">
      <x:c r="A13" s="3" t="str">
        <x:v>QR・他売上（円）</x:v>
      </x:c>
      <x:c r="B13" s="9"/>
    </x:row>
    <x:row r="14" ht="36" customHeight="1">
      <x:c r="A14" s="3" t="str">
        <x:v>売上合計（自動）</x:v>
      </x:c>
      <x:c r="B14" s="15" t="str">
        <x:f>IF(A8="","",IF(B9="休業",IF(COUNTA(B11:B13)=0,0,IF(COUNT(B11:B13)=3,SUM(B11:B13),"")),IF(B9="営業",IF(COUNT(B11:B13)=3,SUM(B11:B13),""),"")))</x:f>
      </x:c>
    </x:row>
    <x:row r="15" ht="36" customHeight="1">
      <x:c r="A15" s="3" t="str">
        <x:v>来店人数（人）</x:v>
      </x:c>
      <x:c r="B15" s="9"/>
    </x:row>
    <x:row r="16" ht="36" customHeight="1">
      <x:c r="A16" s="3" t="str">
        <x:v>客単価（自動）</x:v>
      </x:c>
      <x:c r="B16" s="15" t="str">
        <x:f>IF(AND(ISNUMBER(B14),ISNUMBER(B15),B15&gt;0),B14/B15,"")</x:f>
      </x:c>
    </x:row>
    <x:row r="17" ht="36" customHeight="1">
      <x:c r="A17" s="3" t="str">
        <x:v>仕入額（円）</x:v>
      </x:c>
      <x:c r="B17" s="9"/>
    </x:row>
    <x:row r="18" ht="36" customHeight="1">
      <x:c r="A18" s="3" t="str">
        <x:v>人件費（円）</x:v>
      </x:c>
      <x:c r="B18" s="9"/>
    </x:row>
    <x:row r="19" ht="36" customHeight="1">
      <x:c r="A19" s="3" t="str">
        <x:v>他経費（円）</x:v>
      </x:c>
      <x:c r="B19" s="9"/>
    </x:row>
    <x:row r="20" ht="36" customHeight="1">
      <x:c r="A20" s="3" t="str">
        <x:v>経費合計（自動）</x:v>
      </x:c>
      <x:c r="B20" s="15" t="str">
        <x:f>IF(AND(A8&lt;&gt;"",OR(B9="営業",B9="休業"),COUNT(B17:B19)=3),SUM(B17:B19),"")</x:f>
      </x:c>
    </x:row>
    <x:row r="21" ht="36" customHeight="1">
      <x:c r="A21" s="3" t="str">
        <x:v>売上−経費</x:v>
      </x:c>
      <x:c r="B21" s="15" t="str">
        <x:f>IF(AND(ISNUMBER(B14),ISNUMBER(B20)),B14-B20,"")</x:f>
      </x:c>
    </x:row>
    <x:row r="22" ht="58" customHeight="1">
      <x:c r="A22" s="28" t="str">
        <x:v>営業メモ</x:v>
      </x:c>
      <x:c r="B22" s="29"/>
    </x:row>
    <x:row r="23" ht="58" customHeight="1">
      <x:c r="A23" s="28" t="str">
        <x:v>明日・引継ぎ</x:v>
      </x:c>
      <x:c r="B23" s="29"/>
    </x:row>
    <x:row r="24" ht="36" customHeight="1">
      <x:c r="A24" s="3" t="str">
        <x:v>入力の確認</x:v>
      </x:c>
      <x:c r="B24" s="30" t="str">
        <x:f>IF(A8="","対象外",IF(B9="","未記入",IF(OR(B9="営業",B9="休業"),IF(AND(ISNUMBER(B14),ISNUMBER(B20)),IF(B9="営業",IF(AND(ISNUMBER(B15),B15&gt;=0,MOD(B15,1)=0,OR(B14=0,B15&gt;0)),"記入済み","客数を確認"),IF(B14=0,"記入済み","休業の売上を確認")),"金額を確認"),"営業/休業を選択")))</x:f>
        <x:v>未記入</x:v>
      </x:c>
    </x:row>
    <x:row r="25" ht="12" customHeight="1">
      <x:c r="A25" s="3"/>
      <x:c r="B25" s="3"/>
    </x:row>
    <x:row r="26" ht="32" customHeight="1">
      <x:c r="A26" s="23" t="n">
        <x:f>IF(AND(ISNUMBER('月のまとめ'!$B$4),'月のまとめ'!$B$4&gt;0),IF(2&lt;=DAY(EOMONTH('月のまとめ'!$B$4,0)),DATE(YEAR('月のまとめ'!$B$4),MONTH('月のまとめ'!$B$4),2),""),"")</x:f>
        <x:v>46297</x:v>
      </x:c>
      <x:c r="B26" s="24" t="str">
        <x:v>入力欄</x:v>
      </x:c>
    </x:row>
    <x:row r="27" ht="36" customHeight="1">
      <x:c r="A27" s="3" t="str">
        <x:v>営業/休業</x:v>
      </x:c>
      <x:c r="B27" s="27"/>
    </x:row>
    <x:row r="28" ht="36" customHeight="1">
      <x:c r="A28" s="3" t="str">
        <x:v>担当・シフト</x:v>
      </x:c>
      <x:c r="B28" s="27"/>
    </x:row>
    <x:row r="29" ht="36" customHeight="1">
      <x:c r="A29" s="3" t="str">
        <x:v>現金売上（円）</x:v>
      </x:c>
      <x:c r="B29" s="9"/>
    </x:row>
    <x:row r="30" ht="36" customHeight="1">
      <x:c r="A30" s="3" t="str">
        <x:v>カード売上（円）</x:v>
      </x:c>
      <x:c r="B30" s="9"/>
    </x:row>
    <x:row r="31" ht="36" customHeight="1">
      <x:c r="A31" s="3" t="str">
        <x:v>QR・他売上（円）</x:v>
      </x:c>
      <x:c r="B31" s="9"/>
    </x:row>
    <x:row r="32" ht="36" customHeight="1">
      <x:c r="A32" s="3" t="str">
        <x:v>売上合計（自動）</x:v>
      </x:c>
      <x:c r="B32" s="15" t="str">
        <x:f>IF(A26="","",IF(B27="休業",IF(COUNTA(B29:B31)=0,0,IF(COUNT(B29:B31)=3,SUM(B29:B31),"")),IF(B27="営業",IF(COUNT(B29:B31)=3,SUM(B29:B31),""),"")))</x:f>
      </x:c>
    </x:row>
    <x:row r="33" ht="36" customHeight="1">
      <x:c r="A33" s="3" t="str">
        <x:v>来店人数（人）</x:v>
      </x:c>
      <x:c r="B33" s="9"/>
    </x:row>
    <x:row r="34" ht="36" customHeight="1">
      <x:c r="A34" s="3" t="str">
        <x:v>客単価（自動）</x:v>
      </x:c>
      <x:c r="B34" s="15" t="str">
        <x:f>IF(AND(ISNUMBER(B32),ISNUMBER(B33),B33&gt;0),B32/B33,"")</x:f>
      </x:c>
    </x:row>
    <x:row r="35" ht="36" customHeight="1">
      <x:c r="A35" s="3" t="str">
        <x:v>仕入額（円）</x:v>
      </x:c>
      <x:c r="B35" s="9"/>
    </x:row>
    <x:row r="36" ht="36" customHeight="1">
      <x:c r="A36" s="3" t="str">
        <x:v>人件費（円）</x:v>
      </x:c>
      <x:c r="B36" s="9"/>
    </x:row>
    <x:row r="37" ht="36" customHeight="1">
      <x:c r="A37" s="3" t="str">
        <x:v>他経費（円）</x:v>
      </x:c>
      <x:c r="B37" s="9"/>
    </x:row>
    <x:row r="38" ht="36" customHeight="1">
      <x:c r="A38" s="3" t="str">
        <x:v>経費合計（自動）</x:v>
      </x:c>
      <x:c r="B38" s="15" t="str">
        <x:f>IF(AND(A26&lt;&gt;"",OR(B27="営業",B27="休業"),COUNT(B35:B37)=3),SUM(B35:B37),"")</x:f>
      </x:c>
    </x:row>
    <x:row r="39" ht="36" customHeight="1">
      <x:c r="A39" s="3" t="str">
        <x:v>売上−経費</x:v>
      </x:c>
      <x:c r="B39" s="15" t="str">
        <x:f>IF(AND(ISNUMBER(B32),ISNUMBER(B38)),B32-B38,"")</x:f>
      </x:c>
    </x:row>
    <x:row r="40" ht="58" customHeight="1">
      <x:c r="A40" s="28" t="str">
        <x:v>営業メモ</x:v>
      </x:c>
      <x:c r="B40" s="29"/>
    </x:row>
    <x:row r="41" ht="58" customHeight="1">
      <x:c r="A41" s="28" t="str">
        <x:v>明日・引継ぎ</x:v>
      </x:c>
      <x:c r="B41" s="29"/>
    </x:row>
    <x:row r="42" ht="36" customHeight="1">
      <x:c r="A42" s="3" t="str">
        <x:v>入力の確認</x:v>
      </x:c>
      <x:c r="B42" s="30" t="str">
        <x:f>IF(A26="","対象外",IF(B27="","未記入",IF(OR(B27="営業",B27="休業"),IF(AND(ISNUMBER(B32),ISNUMBER(B38)),IF(B27="営業",IF(AND(ISNUMBER(B33),B33&gt;=0,MOD(B33,1)=0,OR(B32=0,B33&gt;0)),"記入済み","客数を確認"),IF(B32=0,"記入済み","休業の売上を確認")),"金額を確認"),"営業/休業を選択")))</x:f>
        <x:v>未記入</x:v>
      </x:c>
    </x:row>
    <x:row r="43" ht="12" customHeight="1">
      <x:c r="A43" s="3"/>
      <x:c r="B43" s="3"/>
    </x:row>
    <x:row r="44" ht="32" customHeight="1">
      <x:c r="A44" s="23" t="n">
        <x:f>IF(AND(ISNUMBER('月のまとめ'!$B$4),'月のまとめ'!$B$4&gt;0),IF(3&lt;=DAY(EOMONTH('月のまとめ'!$B$4,0)),DATE(YEAR('月のまとめ'!$B$4),MONTH('月のまとめ'!$B$4),3),""),"")</x:f>
        <x:v>46298</x:v>
      </x:c>
      <x:c r="B44" s="24" t="str">
        <x:v>入力欄</x:v>
      </x:c>
    </x:row>
    <x:row r="45" ht="36" customHeight="1">
      <x:c r="A45" s="3" t="str">
        <x:v>営業/休業</x:v>
      </x:c>
      <x:c r="B45" s="27"/>
    </x:row>
    <x:row r="46" ht="36" customHeight="1">
      <x:c r="A46" s="3" t="str">
        <x:v>担当・シフト</x:v>
      </x:c>
      <x:c r="B46" s="27"/>
    </x:row>
    <x:row r="47" ht="36" customHeight="1">
      <x:c r="A47" s="3" t="str">
        <x:v>現金売上（円）</x:v>
      </x:c>
      <x:c r="B47" s="9"/>
    </x:row>
    <x:row r="48" ht="36" customHeight="1">
      <x:c r="A48" s="3" t="str">
        <x:v>カード売上（円）</x:v>
      </x:c>
      <x:c r="B48" s="9"/>
    </x:row>
    <x:row r="49" ht="36" customHeight="1">
      <x:c r="A49" s="3" t="str">
        <x:v>QR・他売上（円）</x:v>
      </x:c>
      <x:c r="B49" s="9"/>
    </x:row>
    <x:row r="50" ht="36" customHeight="1">
      <x:c r="A50" s="3" t="str">
        <x:v>売上合計（自動）</x:v>
      </x:c>
      <x:c r="B50" s="15" t="str">
        <x:f>IF(A44="","",IF(B45="休業",IF(COUNTA(B47:B49)=0,0,IF(COUNT(B47:B49)=3,SUM(B47:B49),"")),IF(B45="営業",IF(COUNT(B47:B49)=3,SUM(B47:B49),""),"")))</x:f>
      </x:c>
    </x:row>
    <x:row r="51" ht="36" customHeight="1">
      <x:c r="A51" s="3" t="str">
        <x:v>来店人数（人）</x:v>
      </x:c>
      <x:c r="B51" s="9"/>
    </x:row>
    <x:row r="52" ht="36" customHeight="1">
      <x:c r="A52" s="3" t="str">
        <x:v>客単価（自動）</x:v>
      </x:c>
      <x:c r="B52" s="15" t="str">
        <x:f>IF(AND(ISNUMBER(B50),ISNUMBER(B51),B51&gt;0),B50/B51,"")</x:f>
      </x:c>
    </x:row>
    <x:row r="53" ht="36" customHeight="1">
      <x:c r="A53" s="3" t="str">
        <x:v>仕入額（円）</x:v>
      </x:c>
      <x:c r="B53" s="9"/>
    </x:row>
    <x:row r="54" ht="36" customHeight="1">
      <x:c r="A54" s="3" t="str">
        <x:v>人件費（円）</x:v>
      </x:c>
      <x:c r="B54" s="9"/>
    </x:row>
    <x:row r="55" ht="36" customHeight="1">
      <x:c r="A55" s="3" t="str">
        <x:v>他経費（円）</x:v>
      </x:c>
      <x:c r="B55" s="9"/>
    </x:row>
    <x:row r="56" ht="36" customHeight="1">
      <x:c r="A56" s="3" t="str">
        <x:v>経費合計（自動）</x:v>
      </x:c>
      <x:c r="B56" s="15" t="str">
        <x:f>IF(AND(A44&lt;&gt;"",OR(B45="営業",B45="休業"),COUNT(B53:B55)=3),SUM(B53:B55),"")</x:f>
      </x:c>
    </x:row>
    <x:row r="57" ht="36" customHeight="1">
      <x:c r="A57" s="3" t="str">
        <x:v>売上−経費</x:v>
      </x:c>
      <x:c r="B57" s="15" t="str">
        <x:f>IF(AND(ISNUMBER(B50),ISNUMBER(B56)),B50-B56,"")</x:f>
      </x:c>
    </x:row>
    <x:row r="58" ht="58" customHeight="1">
      <x:c r="A58" s="28" t="str">
        <x:v>営業メモ</x:v>
      </x:c>
      <x:c r="B58" s="29"/>
    </x:row>
    <x:row r="59" ht="58" customHeight="1">
      <x:c r="A59" s="28" t="str">
        <x:v>明日・引継ぎ</x:v>
      </x:c>
      <x:c r="B59" s="29"/>
    </x:row>
    <x:row r="60" ht="36" customHeight="1">
      <x:c r="A60" s="3" t="str">
        <x:v>入力の確認</x:v>
      </x:c>
      <x:c r="B60" s="30" t="str">
        <x:f>IF(A44="","対象外",IF(B45="","未記入",IF(OR(B45="営業",B45="休業"),IF(AND(ISNUMBER(B50),ISNUMBER(B56)),IF(B45="営業",IF(AND(ISNUMBER(B51),B51&gt;=0,MOD(B51,1)=0,OR(B50=0,B51&gt;0)),"記入済み","客数を確認"),IF(B50=0,"記入済み","休業の売上を確認")),"金額を確認"),"営業/休業を選択")))</x:f>
        <x:v>未記入</x:v>
      </x:c>
    </x:row>
    <x:row r="61" ht="12" customHeight="1">
      <x:c r="A61" s="3"/>
      <x:c r="B61" s="3"/>
    </x:row>
    <x:row r="62" ht="32" customHeight="1">
      <x:c r="A62" s="23" t="n">
        <x:f>IF(AND(ISNUMBER('月のまとめ'!$B$4),'月のまとめ'!$B$4&gt;0),IF(4&lt;=DAY(EOMONTH('月のまとめ'!$B$4,0)),DATE(YEAR('月のまとめ'!$B$4),MONTH('月のまとめ'!$B$4),4),""),"")</x:f>
        <x:v>46299</x:v>
      </x:c>
      <x:c r="B62" s="24" t="str">
        <x:v>入力欄</x:v>
      </x:c>
    </x:row>
    <x:row r="63" ht="36" customHeight="1">
      <x:c r="A63" s="3" t="str">
        <x:v>営業/休業</x:v>
      </x:c>
      <x:c r="B63" s="27"/>
    </x:row>
    <x:row r="64" ht="36" customHeight="1">
      <x:c r="A64" s="3" t="str">
        <x:v>担当・シフト</x:v>
      </x:c>
      <x:c r="B64" s="27"/>
    </x:row>
    <x:row r="65" ht="36" customHeight="1">
      <x:c r="A65" s="3" t="str">
        <x:v>現金売上（円）</x:v>
      </x:c>
      <x:c r="B65" s="9"/>
    </x:row>
    <x:row r="66" ht="36" customHeight="1">
      <x:c r="A66" s="3" t="str">
        <x:v>カード売上（円）</x:v>
      </x:c>
      <x:c r="B66" s="9"/>
    </x:row>
    <x:row r="67" ht="36" customHeight="1">
      <x:c r="A67" s="3" t="str">
        <x:v>QR・他売上（円）</x:v>
      </x:c>
      <x:c r="B67" s="9"/>
    </x:row>
    <x:row r="68" ht="36" customHeight="1">
      <x:c r="A68" s="3" t="str">
        <x:v>売上合計（自動）</x:v>
      </x:c>
      <x:c r="B68" s="15" t="str">
        <x:f>IF(A62="","",IF(B63="休業",IF(COUNTA(B65:B67)=0,0,IF(COUNT(B65:B67)=3,SUM(B65:B67),"")),IF(B63="営業",IF(COUNT(B65:B67)=3,SUM(B65:B67),""),"")))</x:f>
      </x:c>
    </x:row>
    <x:row r="69" ht="36" customHeight="1">
      <x:c r="A69" s="3" t="str">
        <x:v>来店人数（人）</x:v>
      </x:c>
      <x:c r="B69" s="9"/>
    </x:row>
    <x:row r="70" ht="36" customHeight="1">
      <x:c r="A70" s="3" t="str">
        <x:v>客単価（自動）</x:v>
      </x:c>
      <x:c r="B70" s="15" t="str">
        <x:f>IF(AND(ISNUMBER(B68),ISNUMBER(B69),B69&gt;0),B68/B69,"")</x:f>
      </x:c>
    </x:row>
    <x:row r="71" ht="36" customHeight="1">
      <x:c r="A71" s="3" t="str">
        <x:v>仕入額（円）</x:v>
      </x:c>
      <x:c r="B71" s="9"/>
    </x:row>
    <x:row r="72" ht="36" customHeight="1">
      <x:c r="A72" s="3" t="str">
        <x:v>人件費（円）</x:v>
      </x:c>
      <x:c r="B72" s="9"/>
    </x:row>
    <x:row r="73" ht="36" customHeight="1">
      <x:c r="A73" s="3" t="str">
        <x:v>他経費（円）</x:v>
      </x:c>
      <x:c r="B73" s="9"/>
    </x:row>
    <x:row r="74" ht="36" customHeight="1">
      <x:c r="A74" s="3" t="str">
        <x:v>経費合計（自動）</x:v>
      </x:c>
      <x:c r="B74" s="15" t="str">
        <x:f>IF(AND(A62&lt;&gt;"",OR(B63="営業",B63="休業"),COUNT(B71:B73)=3),SUM(B71:B73),"")</x:f>
      </x:c>
    </x:row>
    <x:row r="75" ht="36" customHeight="1">
      <x:c r="A75" s="3" t="str">
        <x:v>売上−経費</x:v>
      </x:c>
      <x:c r="B75" s="15" t="str">
        <x:f>IF(AND(ISNUMBER(B68),ISNUMBER(B74)),B68-B74,"")</x:f>
      </x:c>
    </x:row>
    <x:row r="76" ht="58" customHeight="1">
      <x:c r="A76" s="28" t="str">
        <x:v>営業メモ</x:v>
      </x:c>
      <x:c r="B76" s="29"/>
    </x:row>
    <x:row r="77" ht="58" customHeight="1">
      <x:c r="A77" s="28" t="str">
        <x:v>明日・引継ぎ</x:v>
      </x:c>
      <x:c r="B77" s="29"/>
    </x:row>
    <x:row r="78" ht="36" customHeight="1">
      <x:c r="A78" s="3" t="str">
        <x:v>入力の確認</x:v>
      </x:c>
      <x:c r="B78" s="30" t="str">
        <x:f>IF(A62="","対象外",IF(B63="","未記入",IF(OR(B63="営業",B63="休業"),IF(AND(ISNUMBER(B68),ISNUMBER(B74)),IF(B63="営業",IF(AND(ISNUMBER(B69),B69&gt;=0,MOD(B69,1)=0,OR(B68=0,B69&gt;0)),"記入済み","客数を確認"),IF(B68=0,"記入済み","休業の売上を確認")),"金額を確認"),"営業/休業を選択")))</x:f>
        <x:v>未記入</x:v>
      </x:c>
    </x:row>
    <x:row r="79" ht="12" customHeight="1">
      <x:c r="A79" s="3"/>
      <x:c r="B79" s="3"/>
    </x:row>
    <x:row r="80" ht="32" customHeight="1">
      <x:c r="A80" s="23" t="n">
        <x:f>IF(AND(ISNUMBER('月のまとめ'!$B$4),'月のまとめ'!$B$4&gt;0),IF(5&lt;=DAY(EOMONTH('月のまとめ'!$B$4,0)),DATE(YEAR('月のまとめ'!$B$4),MONTH('月のまとめ'!$B$4),5),""),"")</x:f>
        <x:v>46300</x:v>
      </x:c>
      <x:c r="B80" s="24" t="str">
        <x:v>入力欄</x:v>
      </x:c>
    </x:row>
    <x:row r="81" ht="36" customHeight="1">
      <x:c r="A81" s="3" t="str">
        <x:v>営業/休業</x:v>
      </x:c>
      <x:c r="B81" s="27"/>
    </x:row>
    <x:row r="82" ht="36" customHeight="1">
      <x:c r="A82" s="3" t="str">
        <x:v>担当・シフト</x:v>
      </x:c>
      <x:c r="B82" s="27"/>
    </x:row>
    <x:row r="83" ht="36" customHeight="1">
      <x:c r="A83" s="3" t="str">
        <x:v>現金売上（円）</x:v>
      </x:c>
      <x:c r="B83" s="9"/>
    </x:row>
    <x:row r="84" ht="36" customHeight="1">
      <x:c r="A84" s="3" t="str">
        <x:v>カード売上（円）</x:v>
      </x:c>
      <x:c r="B84" s="9"/>
    </x:row>
    <x:row r="85" ht="36" customHeight="1">
      <x:c r="A85" s="3" t="str">
        <x:v>QR・他売上（円）</x:v>
      </x:c>
      <x:c r="B85" s="9"/>
    </x:row>
    <x:row r="86" ht="36" customHeight="1">
      <x:c r="A86" s="3" t="str">
        <x:v>売上合計（自動）</x:v>
      </x:c>
      <x:c r="B86" s="15" t="str">
        <x:f>IF(A80="","",IF(B81="休業",IF(COUNTA(B83:B85)=0,0,IF(COUNT(B83:B85)=3,SUM(B83:B85),"")),IF(B81="営業",IF(COUNT(B83:B85)=3,SUM(B83:B85),""),"")))</x:f>
      </x:c>
    </x:row>
    <x:row r="87" ht="36" customHeight="1">
      <x:c r="A87" s="3" t="str">
        <x:v>来店人数（人）</x:v>
      </x:c>
      <x:c r="B87" s="9"/>
    </x:row>
    <x:row r="88" ht="36" customHeight="1">
      <x:c r="A88" s="3" t="str">
        <x:v>客単価（自動）</x:v>
      </x:c>
      <x:c r="B88" s="15" t="str">
        <x:f>IF(AND(ISNUMBER(B86),ISNUMBER(B87),B87&gt;0),B86/B87,"")</x:f>
      </x:c>
    </x:row>
    <x:row r="89" ht="36" customHeight="1">
      <x:c r="A89" s="3" t="str">
        <x:v>仕入額（円）</x:v>
      </x:c>
      <x:c r="B89" s="9"/>
    </x:row>
    <x:row r="90" ht="36" customHeight="1">
      <x:c r="A90" s="3" t="str">
        <x:v>人件費（円）</x:v>
      </x:c>
      <x:c r="B90" s="9"/>
    </x:row>
    <x:row r="91" ht="36" customHeight="1">
      <x:c r="A91" s="3" t="str">
        <x:v>他経費（円）</x:v>
      </x:c>
      <x:c r="B91" s="9"/>
    </x:row>
    <x:row r="92" ht="36" customHeight="1">
      <x:c r="A92" s="3" t="str">
        <x:v>経費合計（自動）</x:v>
      </x:c>
      <x:c r="B92" s="15" t="str">
        <x:f>IF(AND(A80&lt;&gt;"",OR(B81="営業",B81="休業"),COUNT(B89:B91)=3),SUM(B89:B91),"")</x:f>
      </x:c>
    </x:row>
    <x:row r="93" ht="36" customHeight="1">
      <x:c r="A93" s="3" t="str">
        <x:v>売上−経費</x:v>
      </x:c>
      <x:c r="B93" s="15" t="str">
        <x:f>IF(AND(ISNUMBER(B86),ISNUMBER(B92)),B86-B92,"")</x:f>
      </x:c>
    </x:row>
    <x:row r="94" ht="58" customHeight="1">
      <x:c r="A94" s="28" t="str">
        <x:v>営業メモ</x:v>
      </x:c>
      <x:c r="B94" s="29"/>
    </x:row>
    <x:row r="95" ht="58" customHeight="1">
      <x:c r="A95" s="28" t="str">
        <x:v>明日・引継ぎ</x:v>
      </x:c>
      <x:c r="B95" s="29"/>
    </x:row>
    <x:row r="96" ht="36" customHeight="1">
      <x:c r="A96" s="3" t="str">
        <x:v>入力の確認</x:v>
      </x:c>
      <x:c r="B96" s="30" t="str">
        <x:f>IF(A80="","対象外",IF(B81="","未記入",IF(OR(B81="営業",B81="休業"),IF(AND(ISNUMBER(B86),ISNUMBER(B92)),IF(B81="営業",IF(AND(ISNUMBER(B87),B87&gt;=0,MOD(B87,1)=0,OR(B86=0,B87&gt;0)),"記入済み","客数を確認"),IF(B86=0,"記入済み","休業の売上を確認")),"金額を確認"),"営業/休業を選択")))</x:f>
        <x:v>未記入</x:v>
      </x:c>
    </x:row>
    <x:row r="97" ht="12" customHeight="1">
      <x:c r="A97" s="3"/>
      <x:c r="B97" s="3"/>
    </x:row>
    <x:row r="98" ht="32" customHeight="1">
      <x:c r="A98" s="23" t="n">
        <x:f>IF(AND(ISNUMBER('月のまとめ'!$B$4),'月のまとめ'!$B$4&gt;0),IF(6&lt;=DAY(EOMONTH('月のまとめ'!$B$4,0)),DATE(YEAR('月のまとめ'!$B$4),MONTH('月のまとめ'!$B$4),6),""),"")</x:f>
        <x:v>46301</x:v>
      </x:c>
      <x:c r="B98" s="24" t="str">
        <x:v>入力欄</x:v>
      </x:c>
    </x:row>
    <x:row r="99" ht="36" customHeight="1">
      <x:c r="A99" s="3" t="str">
        <x:v>営業/休業</x:v>
      </x:c>
      <x:c r="B99" s="27"/>
    </x:row>
    <x:row r="100" ht="36" customHeight="1">
      <x:c r="A100" s="3" t="str">
        <x:v>担当・シフト</x:v>
      </x:c>
      <x:c r="B100" s="27"/>
    </x:row>
    <x:row r="101" ht="36" customHeight="1">
      <x:c r="A101" s="3" t="str">
        <x:v>現金売上（円）</x:v>
      </x:c>
      <x:c r="B101" s="9"/>
    </x:row>
    <x:row r="102" ht="36" customHeight="1">
      <x:c r="A102" s="3" t="str">
        <x:v>カード売上（円）</x:v>
      </x:c>
      <x:c r="B102" s="9"/>
    </x:row>
    <x:row r="103" ht="36" customHeight="1">
      <x:c r="A103" s="3" t="str">
        <x:v>QR・他売上（円）</x:v>
      </x:c>
      <x:c r="B103" s="9"/>
    </x:row>
    <x:row r="104" ht="36" customHeight="1">
      <x:c r="A104" s="3" t="str">
        <x:v>売上合計（自動）</x:v>
      </x:c>
      <x:c r="B104" s="15" t="str">
        <x:f>IF(A98="","",IF(B99="休業",IF(COUNTA(B101:B103)=0,0,IF(COUNT(B101:B103)=3,SUM(B101:B103),"")),IF(B99="営業",IF(COUNT(B101:B103)=3,SUM(B101:B103),""),"")))</x:f>
      </x:c>
    </x:row>
    <x:row r="105" ht="36" customHeight="1">
      <x:c r="A105" s="3" t="str">
        <x:v>来店人数（人）</x:v>
      </x:c>
      <x:c r="B105" s="9"/>
    </x:row>
    <x:row r="106" ht="36" customHeight="1">
      <x:c r="A106" s="3" t="str">
        <x:v>客単価（自動）</x:v>
      </x:c>
      <x:c r="B106" s="15" t="str">
        <x:f>IF(AND(ISNUMBER(B104),ISNUMBER(B105),B105&gt;0),B104/B105,"")</x:f>
      </x:c>
    </x:row>
    <x:row r="107" ht="36" customHeight="1">
      <x:c r="A107" s="3" t="str">
        <x:v>仕入額（円）</x:v>
      </x:c>
      <x:c r="B107" s="9"/>
    </x:row>
    <x:row r="108" ht="36" customHeight="1">
      <x:c r="A108" s="3" t="str">
        <x:v>人件費（円）</x:v>
      </x:c>
      <x:c r="B108" s="9"/>
    </x:row>
    <x:row r="109" ht="36" customHeight="1">
      <x:c r="A109" s="3" t="str">
        <x:v>他経費（円）</x:v>
      </x:c>
      <x:c r="B109" s="9"/>
    </x:row>
    <x:row r="110" ht="36" customHeight="1">
      <x:c r="A110" s="3" t="str">
        <x:v>経費合計（自動）</x:v>
      </x:c>
      <x:c r="B110" s="15" t="str">
        <x:f>IF(AND(A98&lt;&gt;"",OR(B99="営業",B99="休業"),COUNT(B107:B109)=3),SUM(B107:B109),"")</x:f>
      </x:c>
    </x:row>
    <x:row r="111" ht="36" customHeight="1">
      <x:c r="A111" s="3" t="str">
        <x:v>売上−経費</x:v>
      </x:c>
      <x:c r="B111" s="15" t="str">
        <x:f>IF(AND(ISNUMBER(B104),ISNUMBER(B110)),B104-B110,"")</x:f>
      </x:c>
    </x:row>
    <x:row r="112" ht="58" customHeight="1">
      <x:c r="A112" s="28" t="str">
        <x:v>営業メモ</x:v>
      </x:c>
      <x:c r="B112" s="29"/>
    </x:row>
    <x:row r="113" ht="58" customHeight="1">
      <x:c r="A113" s="28" t="str">
        <x:v>明日・引継ぎ</x:v>
      </x:c>
      <x:c r="B113" s="29"/>
    </x:row>
    <x:row r="114" ht="36" customHeight="1">
      <x:c r="A114" s="3" t="str">
        <x:v>入力の確認</x:v>
      </x:c>
      <x:c r="B114" s="30" t="str">
        <x:f>IF(A98="","対象外",IF(B99="","未記入",IF(OR(B99="営業",B99="休業"),IF(AND(ISNUMBER(B104),ISNUMBER(B110)),IF(B99="営業",IF(AND(ISNUMBER(B105),B105&gt;=0,MOD(B105,1)=0,OR(B104=0,B105&gt;0)),"記入済み","客数を確認"),IF(B104=0,"記入済み","休業の売上を確認")),"金額を確認"),"営業/休業を選択")))</x:f>
        <x:v>未記入</x:v>
      </x:c>
    </x:row>
    <x:row r="115" ht="12" customHeight="1">
      <x:c r="A115" s="3"/>
      <x:c r="B115" s="3"/>
    </x:row>
    <x:row r="116" ht="32" customHeight="1">
      <x:c r="A116" s="23" t="n">
        <x:f>IF(AND(ISNUMBER('月のまとめ'!$B$4),'月のまとめ'!$B$4&gt;0),IF(7&lt;=DAY(EOMONTH('月のまとめ'!$B$4,0)),DATE(YEAR('月のまとめ'!$B$4),MONTH('月のまとめ'!$B$4),7),""),"")</x:f>
        <x:v>46302</x:v>
      </x:c>
      <x:c r="B116" s="24" t="str">
        <x:v>入力欄</x:v>
      </x:c>
    </x:row>
    <x:row r="117" ht="36" customHeight="1">
      <x:c r="A117" s="3" t="str">
        <x:v>営業/休業</x:v>
      </x:c>
      <x:c r="B117" s="27"/>
    </x:row>
    <x:row r="118" ht="36" customHeight="1">
      <x:c r="A118" s="3" t="str">
        <x:v>担当・シフト</x:v>
      </x:c>
      <x:c r="B118" s="27"/>
    </x:row>
    <x:row r="119" ht="36" customHeight="1">
      <x:c r="A119" s="3" t="str">
        <x:v>現金売上（円）</x:v>
      </x:c>
      <x:c r="B119" s="9"/>
    </x:row>
    <x:row r="120" ht="36" customHeight="1">
      <x:c r="A120" s="3" t="str">
        <x:v>カード売上（円）</x:v>
      </x:c>
      <x:c r="B120" s="9"/>
    </x:row>
    <x:row r="121" ht="36" customHeight="1">
      <x:c r="A121" s="3" t="str">
        <x:v>QR・他売上（円）</x:v>
      </x:c>
      <x:c r="B121" s="9"/>
    </x:row>
    <x:row r="122" ht="36" customHeight="1">
      <x:c r="A122" s="3" t="str">
        <x:v>売上合計（自動）</x:v>
      </x:c>
      <x:c r="B122" s="15" t="str">
        <x:f>IF(A116="","",IF(B117="休業",IF(COUNTA(B119:B121)=0,0,IF(COUNT(B119:B121)=3,SUM(B119:B121),"")),IF(B117="営業",IF(COUNT(B119:B121)=3,SUM(B119:B121),""),"")))</x:f>
      </x:c>
    </x:row>
    <x:row r="123" ht="36" customHeight="1">
      <x:c r="A123" s="3" t="str">
        <x:v>来店人数（人）</x:v>
      </x:c>
      <x:c r="B123" s="9"/>
    </x:row>
    <x:row r="124" ht="36" customHeight="1">
      <x:c r="A124" s="3" t="str">
        <x:v>客単価（自動）</x:v>
      </x:c>
      <x:c r="B124" s="15" t="str">
        <x:f>IF(AND(ISNUMBER(B122),ISNUMBER(B123),B123&gt;0),B122/B123,"")</x:f>
      </x:c>
    </x:row>
    <x:row r="125" ht="36" customHeight="1">
      <x:c r="A125" s="3" t="str">
        <x:v>仕入額（円）</x:v>
      </x:c>
      <x:c r="B125" s="9"/>
    </x:row>
    <x:row r="126" ht="36" customHeight="1">
      <x:c r="A126" s="3" t="str">
        <x:v>人件費（円）</x:v>
      </x:c>
      <x:c r="B126" s="9"/>
    </x:row>
    <x:row r="127" ht="36" customHeight="1">
      <x:c r="A127" s="3" t="str">
        <x:v>他経費（円）</x:v>
      </x:c>
      <x:c r="B127" s="9"/>
    </x:row>
    <x:row r="128" ht="36" customHeight="1">
      <x:c r="A128" s="3" t="str">
        <x:v>経費合計（自動）</x:v>
      </x:c>
      <x:c r="B128" s="15" t="str">
        <x:f>IF(AND(A116&lt;&gt;"",OR(B117="営業",B117="休業"),COUNT(B125:B127)=3),SUM(B125:B127),"")</x:f>
      </x:c>
    </x:row>
    <x:row r="129" ht="36" customHeight="1">
      <x:c r="A129" s="3" t="str">
        <x:v>売上−経費</x:v>
      </x:c>
      <x:c r="B129" s="15" t="str">
        <x:f>IF(AND(ISNUMBER(B122),ISNUMBER(B128)),B122-B128,"")</x:f>
      </x:c>
    </x:row>
    <x:row r="130" ht="58" customHeight="1">
      <x:c r="A130" s="28" t="str">
        <x:v>営業メモ</x:v>
      </x:c>
      <x:c r="B130" s="29"/>
    </x:row>
    <x:row r="131" ht="58" customHeight="1">
      <x:c r="A131" s="28" t="str">
        <x:v>明日・引継ぎ</x:v>
      </x:c>
      <x:c r="B131" s="29"/>
    </x:row>
    <x:row r="132" ht="36" customHeight="1">
      <x:c r="A132" s="3" t="str">
        <x:v>入力の確認</x:v>
      </x:c>
      <x:c r="B132" s="30" t="str">
        <x:f>IF(A116="","対象外",IF(B117="","未記入",IF(OR(B117="営業",B117="休業"),IF(AND(ISNUMBER(B122),ISNUMBER(B128)),IF(B117="営業",IF(AND(ISNUMBER(B123),B123&gt;=0,MOD(B123,1)=0,OR(B122=0,B123&gt;0)),"記入済み","客数を確認"),IF(B122=0,"記入済み","休業の売上を確認")),"金額を確認"),"営業/休業を選択")))</x:f>
        <x:v>未記入</x:v>
      </x:c>
    </x:row>
    <x:row r="133" ht="12" customHeight="1">
      <x:c r="A133" s="3"/>
      <x:c r="B133" s="3"/>
    </x:row>
    <x:row r="134" ht="32" customHeight="1">
      <x:c r="A134" s="23" t="n">
        <x:f>IF(AND(ISNUMBER('月のまとめ'!$B$4),'月のまとめ'!$B$4&gt;0),IF(8&lt;=DAY(EOMONTH('月のまとめ'!$B$4,0)),DATE(YEAR('月のまとめ'!$B$4),MONTH('月のまとめ'!$B$4),8),""),"")</x:f>
        <x:v>46303</x:v>
      </x:c>
      <x:c r="B134" s="24" t="str">
        <x:v>入力欄</x:v>
      </x:c>
    </x:row>
    <x:row r="135" ht="36" customHeight="1">
      <x:c r="A135" s="3" t="str">
        <x:v>営業/休業</x:v>
      </x:c>
      <x:c r="B135" s="27"/>
    </x:row>
    <x:row r="136" ht="36" customHeight="1">
      <x:c r="A136" s="3" t="str">
        <x:v>担当・シフト</x:v>
      </x:c>
      <x:c r="B136" s="27"/>
    </x:row>
    <x:row r="137" ht="36" customHeight="1">
      <x:c r="A137" s="3" t="str">
        <x:v>現金売上（円）</x:v>
      </x:c>
      <x:c r="B137" s="9"/>
    </x:row>
    <x:row r="138" ht="36" customHeight="1">
      <x:c r="A138" s="3" t="str">
        <x:v>カード売上（円）</x:v>
      </x:c>
      <x:c r="B138" s="9"/>
    </x:row>
    <x:row r="139" ht="36" customHeight="1">
      <x:c r="A139" s="3" t="str">
        <x:v>QR・他売上（円）</x:v>
      </x:c>
      <x:c r="B139" s="9"/>
    </x:row>
    <x:row r="140" ht="36" customHeight="1">
      <x:c r="A140" s="3" t="str">
        <x:v>売上合計（自動）</x:v>
      </x:c>
      <x:c r="B140" s="15" t="str">
        <x:f>IF(A134="","",IF(B135="休業",IF(COUNTA(B137:B139)=0,0,IF(COUNT(B137:B139)=3,SUM(B137:B139),"")),IF(B135="営業",IF(COUNT(B137:B139)=3,SUM(B137:B139),""),"")))</x:f>
      </x:c>
    </x:row>
    <x:row r="141" ht="36" customHeight="1">
      <x:c r="A141" s="3" t="str">
        <x:v>来店人数（人）</x:v>
      </x:c>
      <x:c r="B141" s="9"/>
    </x:row>
    <x:row r="142" ht="36" customHeight="1">
      <x:c r="A142" s="3" t="str">
        <x:v>客単価（自動）</x:v>
      </x:c>
      <x:c r="B142" s="15" t="str">
        <x:f>IF(AND(ISNUMBER(B140),ISNUMBER(B141),B141&gt;0),B140/B141,"")</x:f>
      </x:c>
    </x:row>
    <x:row r="143" ht="36" customHeight="1">
      <x:c r="A143" s="3" t="str">
        <x:v>仕入額（円）</x:v>
      </x:c>
      <x:c r="B143" s="9"/>
    </x:row>
    <x:row r="144" ht="36" customHeight="1">
      <x:c r="A144" s="3" t="str">
        <x:v>人件費（円）</x:v>
      </x:c>
      <x:c r="B144" s="9"/>
    </x:row>
    <x:row r="145" ht="36" customHeight="1">
      <x:c r="A145" s="3" t="str">
        <x:v>他経費（円）</x:v>
      </x:c>
      <x:c r="B145" s="9"/>
    </x:row>
    <x:row r="146" ht="36" customHeight="1">
      <x:c r="A146" s="3" t="str">
        <x:v>経費合計（自動）</x:v>
      </x:c>
      <x:c r="B146" s="15" t="str">
        <x:f>IF(AND(A134&lt;&gt;"",OR(B135="営業",B135="休業"),COUNT(B143:B145)=3),SUM(B143:B145),"")</x:f>
      </x:c>
    </x:row>
    <x:row r="147" ht="36" customHeight="1">
      <x:c r="A147" s="3" t="str">
        <x:v>売上−経費</x:v>
      </x:c>
      <x:c r="B147" s="15" t="str">
        <x:f>IF(AND(ISNUMBER(B140),ISNUMBER(B146)),B140-B146,"")</x:f>
      </x:c>
    </x:row>
    <x:row r="148" ht="58" customHeight="1">
      <x:c r="A148" s="28" t="str">
        <x:v>営業メモ</x:v>
      </x:c>
      <x:c r="B148" s="29"/>
    </x:row>
    <x:row r="149" ht="58" customHeight="1">
      <x:c r="A149" s="28" t="str">
        <x:v>明日・引継ぎ</x:v>
      </x:c>
      <x:c r="B149" s="29"/>
    </x:row>
    <x:row r="150" ht="36" customHeight="1">
      <x:c r="A150" s="3" t="str">
        <x:v>入力の確認</x:v>
      </x:c>
      <x:c r="B150" s="30" t="str">
        <x:f>IF(A134="","対象外",IF(B135="","未記入",IF(OR(B135="営業",B135="休業"),IF(AND(ISNUMBER(B140),ISNUMBER(B146)),IF(B135="営業",IF(AND(ISNUMBER(B141),B141&gt;=0,MOD(B141,1)=0,OR(B140=0,B141&gt;0)),"記入済み","客数を確認"),IF(B140=0,"記入済み","休業の売上を確認")),"金額を確認"),"営業/休業を選択")))</x:f>
        <x:v>未記入</x:v>
      </x:c>
    </x:row>
    <x:row r="151" ht="12" customHeight="1">
      <x:c r="A151" s="3"/>
      <x:c r="B151" s="3"/>
    </x:row>
    <x:row r="152" ht="32" customHeight="1">
      <x:c r="A152" s="23" t="n">
        <x:f>IF(AND(ISNUMBER('月のまとめ'!$B$4),'月のまとめ'!$B$4&gt;0),IF(9&lt;=DAY(EOMONTH('月のまとめ'!$B$4,0)),DATE(YEAR('月のまとめ'!$B$4),MONTH('月のまとめ'!$B$4),9),""),"")</x:f>
        <x:v>46304</x:v>
      </x:c>
      <x:c r="B152" s="24" t="str">
        <x:v>入力欄</x:v>
      </x:c>
    </x:row>
    <x:row r="153" ht="36" customHeight="1">
      <x:c r="A153" s="3" t="str">
        <x:v>営業/休業</x:v>
      </x:c>
      <x:c r="B153" s="27"/>
    </x:row>
    <x:row r="154" ht="36" customHeight="1">
      <x:c r="A154" s="3" t="str">
        <x:v>担当・シフト</x:v>
      </x:c>
      <x:c r="B154" s="27"/>
    </x:row>
    <x:row r="155" ht="36" customHeight="1">
      <x:c r="A155" s="3" t="str">
        <x:v>現金売上（円）</x:v>
      </x:c>
      <x:c r="B155" s="9"/>
    </x:row>
    <x:row r="156" ht="36" customHeight="1">
      <x:c r="A156" s="3" t="str">
        <x:v>カード売上（円）</x:v>
      </x:c>
      <x:c r="B156" s="9"/>
    </x:row>
    <x:row r="157" ht="36" customHeight="1">
      <x:c r="A157" s="3" t="str">
        <x:v>QR・他売上（円）</x:v>
      </x:c>
      <x:c r="B157" s="9"/>
    </x:row>
    <x:row r="158" ht="36" customHeight="1">
      <x:c r="A158" s="3" t="str">
        <x:v>売上合計（自動）</x:v>
      </x:c>
      <x:c r="B158" s="15" t="str">
        <x:f>IF(A152="","",IF(B153="休業",IF(COUNTA(B155:B157)=0,0,IF(COUNT(B155:B157)=3,SUM(B155:B157),"")),IF(B153="営業",IF(COUNT(B155:B157)=3,SUM(B155:B157),""),"")))</x:f>
      </x:c>
    </x:row>
    <x:row r="159" ht="36" customHeight="1">
      <x:c r="A159" s="3" t="str">
        <x:v>来店人数（人）</x:v>
      </x:c>
      <x:c r="B159" s="9"/>
    </x:row>
    <x:row r="160" ht="36" customHeight="1">
      <x:c r="A160" s="3" t="str">
        <x:v>客単価（自動）</x:v>
      </x:c>
      <x:c r="B160" s="15" t="str">
        <x:f>IF(AND(ISNUMBER(B158),ISNUMBER(B159),B159&gt;0),B158/B159,"")</x:f>
      </x:c>
    </x:row>
    <x:row r="161" ht="36" customHeight="1">
      <x:c r="A161" s="3" t="str">
        <x:v>仕入額（円）</x:v>
      </x:c>
      <x:c r="B161" s="9"/>
    </x:row>
    <x:row r="162" ht="36" customHeight="1">
      <x:c r="A162" s="3" t="str">
        <x:v>人件費（円）</x:v>
      </x:c>
      <x:c r="B162" s="9"/>
    </x:row>
    <x:row r="163" ht="36" customHeight="1">
      <x:c r="A163" s="3" t="str">
        <x:v>他経費（円）</x:v>
      </x:c>
      <x:c r="B163" s="9"/>
    </x:row>
    <x:row r="164" ht="36" customHeight="1">
      <x:c r="A164" s="3" t="str">
        <x:v>経費合計（自動）</x:v>
      </x:c>
      <x:c r="B164" s="15" t="str">
        <x:f>IF(AND(A152&lt;&gt;"",OR(B153="営業",B153="休業"),COUNT(B161:B163)=3),SUM(B161:B163),"")</x:f>
      </x:c>
    </x:row>
    <x:row r="165" ht="36" customHeight="1">
      <x:c r="A165" s="3" t="str">
        <x:v>売上−経費</x:v>
      </x:c>
      <x:c r="B165" s="15" t="str">
        <x:f>IF(AND(ISNUMBER(B158),ISNUMBER(B164)),B158-B164,"")</x:f>
      </x:c>
    </x:row>
    <x:row r="166" ht="58" customHeight="1">
      <x:c r="A166" s="28" t="str">
        <x:v>営業メモ</x:v>
      </x:c>
      <x:c r="B166" s="29"/>
    </x:row>
    <x:row r="167" ht="58" customHeight="1">
      <x:c r="A167" s="28" t="str">
        <x:v>明日・引継ぎ</x:v>
      </x:c>
      <x:c r="B167" s="29"/>
    </x:row>
    <x:row r="168" ht="36" customHeight="1">
      <x:c r="A168" s="3" t="str">
        <x:v>入力の確認</x:v>
      </x:c>
      <x:c r="B168" s="30" t="str">
        <x:f>IF(A152="","対象外",IF(B153="","未記入",IF(OR(B153="営業",B153="休業"),IF(AND(ISNUMBER(B158),ISNUMBER(B164)),IF(B153="営業",IF(AND(ISNUMBER(B159),B159&gt;=0,MOD(B159,1)=0,OR(B158=0,B159&gt;0)),"記入済み","客数を確認"),IF(B158=0,"記入済み","休業の売上を確認")),"金額を確認"),"営業/休業を選択")))</x:f>
        <x:v>未記入</x:v>
      </x:c>
    </x:row>
    <x:row r="169" ht="12" customHeight="1">
      <x:c r="A169" s="3"/>
      <x:c r="B169" s="3"/>
    </x:row>
    <x:row r="170" ht="32" customHeight="1">
      <x:c r="A170" s="23" t="n">
        <x:f>IF(AND(ISNUMBER('月のまとめ'!$B$4),'月のまとめ'!$B$4&gt;0),IF(10&lt;=DAY(EOMONTH('月のまとめ'!$B$4,0)),DATE(YEAR('月のまとめ'!$B$4),MONTH('月のまとめ'!$B$4),10),""),"")</x:f>
        <x:v>46305</x:v>
      </x:c>
      <x:c r="B170" s="24" t="str">
        <x:v>入力欄</x:v>
      </x:c>
    </x:row>
    <x:row r="171" ht="36" customHeight="1">
      <x:c r="A171" s="3" t="str">
        <x:v>営業/休業</x:v>
      </x:c>
      <x:c r="B171" s="27"/>
    </x:row>
    <x:row r="172" ht="36" customHeight="1">
      <x:c r="A172" s="3" t="str">
        <x:v>担当・シフト</x:v>
      </x:c>
      <x:c r="B172" s="27"/>
    </x:row>
    <x:row r="173" ht="36" customHeight="1">
      <x:c r="A173" s="3" t="str">
        <x:v>現金売上（円）</x:v>
      </x:c>
      <x:c r="B173" s="9"/>
    </x:row>
    <x:row r="174" ht="36" customHeight="1">
      <x:c r="A174" s="3" t="str">
        <x:v>カード売上（円）</x:v>
      </x:c>
      <x:c r="B174" s="9"/>
    </x:row>
    <x:row r="175" ht="36" customHeight="1">
      <x:c r="A175" s="3" t="str">
        <x:v>QR・他売上（円）</x:v>
      </x:c>
      <x:c r="B175" s="9"/>
    </x:row>
    <x:row r="176" ht="36" customHeight="1">
      <x:c r="A176" s="3" t="str">
        <x:v>売上合計（自動）</x:v>
      </x:c>
      <x:c r="B176" s="15" t="str">
        <x:f>IF(A170="","",IF(B171="休業",IF(COUNTA(B173:B175)=0,0,IF(COUNT(B173:B175)=3,SUM(B173:B175),"")),IF(B171="営業",IF(COUNT(B173:B175)=3,SUM(B173:B175),""),"")))</x:f>
      </x:c>
    </x:row>
    <x:row r="177" ht="36" customHeight="1">
      <x:c r="A177" s="3" t="str">
        <x:v>来店人数（人）</x:v>
      </x:c>
      <x:c r="B177" s="9"/>
    </x:row>
    <x:row r="178" ht="36" customHeight="1">
      <x:c r="A178" s="3" t="str">
        <x:v>客単価（自動）</x:v>
      </x:c>
      <x:c r="B178" s="15" t="str">
        <x:f>IF(AND(ISNUMBER(B176),ISNUMBER(B177),B177&gt;0),B176/B177,"")</x:f>
      </x:c>
    </x:row>
    <x:row r="179" ht="36" customHeight="1">
      <x:c r="A179" s="3" t="str">
        <x:v>仕入額（円）</x:v>
      </x:c>
      <x:c r="B179" s="9"/>
    </x:row>
    <x:row r="180" ht="36" customHeight="1">
      <x:c r="A180" s="3" t="str">
        <x:v>人件費（円）</x:v>
      </x:c>
      <x:c r="B180" s="9"/>
    </x:row>
    <x:row r="181" ht="36" customHeight="1">
      <x:c r="A181" s="3" t="str">
        <x:v>他経費（円）</x:v>
      </x:c>
      <x:c r="B181" s="9"/>
    </x:row>
    <x:row r="182" ht="36" customHeight="1">
      <x:c r="A182" s="3" t="str">
        <x:v>経費合計（自動）</x:v>
      </x:c>
      <x:c r="B182" s="15" t="str">
        <x:f>IF(AND(A170&lt;&gt;"",OR(B171="営業",B171="休業"),COUNT(B179:B181)=3),SUM(B179:B181),"")</x:f>
      </x:c>
    </x:row>
    <x:row r="183" ht="36" customHeight="1">
      <x:c r="A183" s="3" t="str">
        <x:v>売上−経費</x:v>
      </x:c>
      <x:c r="B183" s="15" t="str">
        <x:f>IF(AND(ISNUMBER(B176),ISNUMBER(B182)),B176-B182,"")</x:f>
      </x:c>
    </x:row>
    <x:row r="184" ht="58" customHeight="1">
      <x:c r="A184" s="28" t="str">
        <x:v>営業メモ</x:v>
      </x:c>
      <x:c r="B184" s="29"/>
    </x:row>
    <x:row r="185" ht="58" customHeight="1">
      <x:c r="A185" s="28" t="str">
        <x:v>明日・引継ぎ</x:v>
      </x:c>
      <x:c r="B185" s="29"/>
    </x:row>
    <x:row r="186" ht="36" customHeight="1">
      <x:c r="A186" s="3" t="str">
        <x:v>入力の確認</x:v>
      </x:c>
      <x:c r="B186" s="30" t="str">
        <x:f>IF(A170="","対象外",IF(B171="","未記入",IF(OR(B171="営業",B171="休業"),IF(AND(ISNUMBER(B176),ISNUMBER(B182)),IF(B171="営業",IF(AND(ISNUMBER(B177),B177&gt;=0,MOD(B177,1)=0,OR(B176=0,B177&gt;0)),"記入済み","客数を確認"),IF(B176=0,"記入済み","休業の売上を確認")),"金額を確認"),"営業/休業を選択")))</x:f>
        <x:v>未記入</x:v>
      </x:c>
    </x:row>
    <x:row r="187" ht="12" customHeight="1">
      <x:c r="A187" s="3"/>
      <x:c r="B187" s="3"/>
    </x:row>
    <x:row r="188" ht="32" customHeight="1">
      <x:c r="A188" s="23" t="n">
        <x:f>IF(AND(ISNUMBER('月のまとめ'!$B$4),'月のまとめ'!$B$4&gt;0),IF(11&lt;=DAY(EOMONTH('月のまとめ'!$B$4,0)),DATE(YEAR('月のまとめ'!$B$4),MONTH('月のまとめ'!$B$4),11),""),"")</x:f>
        <x:v>46306</x:v>
      </x:c>
      <x:c r="B188" s="24" t="str">
        <x:v>入力欄</x:v>
      </x:c>
    </x:row>
    <x:row r="189" ht="36" customHeight="1">
      <x:c r="A189" s="3" t="str">
        <x:v>営業/休業</x:v>
      </x:c>
      <x:c r="B189" s="27"/>
    </x:row>
    <x:row r="190" ht="36" customHeight="1">
      <x:c r="A190" s="3" t="str">
        <x:v>担当・シフト</x:v>
      </x:c>
      <x:c r="B190" s="27"/>
    </x:row>
    <x:row r="191" ht="36" customHeight="1">
      <x:c r="A191" s="3" t="str">
        <x:v>現金売上（円）</x:v>
      </x:c>
      <x:c r="B191" s="9"/>
    </x:row>
    <x:row r="192" ht="36" customHeight="1">
      <x:c r="A192" s="3" t="str">
        <x:v>カード売上（円）</x:v>
      </x:c>
      <x:c r="B192" s="9"/>
    </x:row>
    <x:row r="193" ht="36" customHeight="1">
      <x:c r="A193" s="3" t="str">
        <x:v>QR・他売上（円）</x:v>
      </x:c>
      <x:c r="B193" s="9"/>
    </x:row>
    <x:row r="194" ht="36" customHeight="1">
      <x:c r="A194" s="3" t="str">
        <x:v>売上合計（自動）</x:v>
      </x:c>
      <x:c r="B194" s="15" t="str">
        <x:f>IF(A188="","",IF(B189="休業",IF(COUNTA(B191:B193)=0,0,IF(COUNT(B191:B193)=3,SUM(B191:B193),"")),IF(B189="営業",IF(COUNT(B191:B193)=3,SUM(B191:B193),""),"")))</x:f>
      </x:c>
    </x:row>
    <x:row r="195" ht="36" customHeight="1">
      <x:c r="A195" s="3" t="str">
        <x:v>来店人数（人）</x:v>
      </x:c>
      <x:c r="B195" s="9"/>
    </x:row>
    <x:row r="196" ht="36" customHeight="1">
      <x:c r="A196" s="3" t="str">
        <x:v>客単価（自動）</x:v>
      </x:c>
      <x:c r="B196" s="15" t="str">
        <x:f>IF(AND(ISNUMBER(B194),ISNUMBER(B195),B195&gt;0),B194/B195,"")</x:f>
      </x:c>
    </x:row>
    <x:row r="197" ht="36" customHeight="1">
      <x:c r="A197" s="3" t="str">
        <x:v>仕入額（円）</x:v>
      </x:c>
      <x:c r="B197" s="9"/>
    </x:row>
    <x:row r="198" ht="36" customHeight="1">
      <x:c r="A198" s="3" t="str">
        <x:v>人件費（円）</x:v>
      </x:c>
      <x:c r="B198" s="9"/>
    </x:row>
    <x:row r="199" ht="36" customHeight="1">
      <x:c r="A199" s="3" t="str">
        <x:v>他経費（円）</x:v>
      </x:c>
      <x:c r="B199" s="9"/>
    </x:row>
    <x:row r="200" ht="36" customHeight="1">
      <x:c r="A200" s="3" t="str">
        <x:v>経費合計（自動）</x:v>
      </x:c>
      <x:c r="B200" s="15" t="str">
        <x:f>IF(AND(A188&lt;&gt;"",OR(B189="営業",B189="休業"),COUNT(B197:B199)=3),SUM(B197:B199),"")</x:f>
      </x:c>
    </x:row>
    <x:row r="201" ht="36" customHeight="1">
      <x:c r="A201" s="3" t="str">
        <x:v>売上−経費</x:v>
      </x:c>
      <x:c r="B201" s="15" t="str">
        <x:f>IF(AND(ISNUMBER(B194),ISNUMBER(B200)),B194-B200,"")</x:f>
      </x:c>
    </x:row>
    <x:row r="202" ht="58" customHeight="1">
      <x:c r="A202" s="28" t="str">
        <x:v>営業メモ</x:v>
      </x:c>
      <x:c r="B202" s="29"/>
    </x:row>
    <x:row r="203" ht="58" customHeight="1">
      <x:c r="A203" s="28" t="str">
        <x:v>明日・引継ぎ</x:v>
      </x:c>
      <x:c r="B203" s="29"/>
    </x:row>
    <x:row r="204" ht="36" customHeight="1">
      <x:c r="A204" s="3" t="str">
        <x:v>入力の確認</x:v>
      </x:c>
      <x:c r="B204" s="30" t="str">
        <x:f>IF(A188="","対象外",IF(B189="","未記入",IF(OR(B189="営業",B189="休業"),IF(AND(ISNUMBER(B194),ISNUMBER(B200)),IF(B189="営業",IF(AND(ISNUMBER(B195),B195&gt;=0,MOD(B195,1)=0,OR(B194=0,B195&gt;0)),"記入済み","客数を確認"),IF(B194=0,"記入済み","休業の売上を確認")),"金額を確認"),"営業/休業を選択")))</x:f>
        <x:v>未記入</x:v>
      </x:c>
    </x:row>
    <x:row r="205" ht="12" customHeight="1">
      <x:c r="A205" s="3"/>
      <x:c r="B205" s="3"/>
    </x:row>
    <x:row r="206" ht="32" customHeight="1">
      <x:c r="A206" s="23" t="n">
        <x:f>IF(AND(ISNUMBER('月のまとめ'!$B$4),'月のまとめ'!$B$4&gt;0),IF(12&lt;=DAY(EOMONTH('月のまとめ'!$B$4,0)),DATE(YEAR('月のまとめ'!$B$4),MONTH('月のまとめ'!$B$4),12),""),"")</x:f>
        <x:v>46307</x:v>
      </x:c>
      <x:c r="B206" s="24" t="str">
        <x:v>入力欄</x:v>
      </x:c>
    </x:row>
    <x:row r="207" ht="36" customHeight="1">
      <x:c r="A207" s="3" t="str">
        <x:v>営業/休業</x:v>
      </x:c>
      <x:c r="B207" s="27"/>
    </x:row>
    <x:row r="208" ht="36" customHeight="1">
      <x:c r="A208" s="3" t="str">
        <x:v>担当・シフト</x:v>
      </x:c>
      <x:c r="B208" s="27"/>
    </x:row>
    <x:row r="209" ht="36" customHeight="1">
      <x:c r="A209" s="3" t="str">
        <x:v>現金売上（円）</x:v>
      </x:c>
      <x:c r="B209" s="9"/>
    </x:row>
    <x:row r="210" ht="36" customHeight="1">
      <x:c r="A210" s="3" t="str">
        <x:v>カード売上（円）</x:v>
      </x:c>
      <x:c r="B210" s="9"/>
    </x:row>
    <x:row r="211" ht="36" customHeight="1">
      <x:c r="A211" s="3" t="str">
        <x:v>QR・他売上（円）</x:v>
      </x:c>
      <x:c r="B211" s="9"/>
    </x:row>
    <x:row r="212" ht="36" customHeight="1">
      <x:c r="A212" s="3" t="str">
        <x:v>売上合計（自動）</x:v>
      </x:c>
      <x:c r="B212" s="15" t="str">
        <x:f>IF(A206="","",IF(B207="休業",IF(COUNTA(B209:B211)=0,0,IF(COUNT(B209:B211)=3,SUM(B209:B211),"")),IF(B207="営業",IF(COUNT(B209:B211)=3,SUM(B209:B211),""),"")))</x:f>
      </x:c>
    </x:row>
    <x:row r="213" ht="36" customHeight="1">
      <x:c r="A213" s="3" t="str">
        <x:v>来店人数（人）</x:v>
      </x:c>
      <x:c r="B213" s="9"/>
    </x:row>
    <x:row r="214" ht="36" customHeight="1">
      <x:c r="A214" s="3" t="str">
        <x:v>客単価（自動）</x:v>
      </x:c>
      <x:c r="B214" s="15" t="str">
        <x:f>IF(AND(ISNUMBER(B212),ISNUMBER(B213),B213&gt;0),B212/B213,"")</x:f>
      </x:c>
    </x:row>
    <x:row r="215" ht="36" customHeight="1">
      <x:c r="A215" s="3" t="str">
        <x:v>仕入額（円）</x:v>
      </x:c>
      <x:c r="B215" s="9"/>
    </x:row>
    <x:row r="216" ht="36" customHeight="1">
      <x:c r="A216" s="3" t="str">
        <x:v>人件費（円）</x:v>
      </x:c>
      <x:c r="B216" s="9"/>
    </x:row>
    <x:row r="217" ht="36" customHeight="1">
      <x:c r="A217" s="3" t="str">
        <x:v>他経費（円）</x:v>
      </x:c>
      <x:c r="B217" s="9"/>
    </x:row>
    <x:row r="218" ht="36" customHeight="1">
      <x:c r="A218" s="3" t="str">
        <x:v>経費合計（自動）</x:v>
      </x:c>
      <x:c r="B218" s="15" t="str">
        <x:f>IF(AND(A206&lt;&gt;"",OR(B207="営業",B207="休業"),COUNT(B215:B217)=3),SUM(B215:B217),"")</x:f>
      </x:c>
    </x:row>
    <x:row r="219" ht="36" customHeight="1">
      <x:c r="A219" s="3" t="str">
        <x:v>売上−経費</x:v>
      </x:c>
      <x:c r="B219" s="15" t="str">
        <x:f>IF(AND(ISNUMBER(B212),ISNUMBER(B218)),B212-B218,"")</x:f>
      </x:c>
    </x:row>
    <x:row r="220" ht="58" customHeight="1">
      <x:c r="A220" s="28" t="str">
        <x:v>営業メモ</x:v>
      </x:c>
      <x:c r="B220" s="29"/>
    </x:row>
    <x:row r="221" ht="58" customHeight="1">
      <x:c r="A221" s="28" t="str">
        <x:v>明日・引継ぎ</x:v>
      </x:c>
      <x:c r="B221" s="29"/>
    </x:row>
    <x:row r="222" ht="36" customHeight="1">
      <x:c r="A222" s="3" t="str">
        <x:v>入力の確認</x:v>
      </x:c>
      <x:c r="B222" s="30" t="str">
        <x:f>IF(A206="","対象外",IF(B207="","未記入",IF(OR(B207="営業",B207="休業"),IF(AND(ISNUMBER(B212),ISNUMBER(B218)),IF(B207="営業",IF(AND(ISNUMBER(B213),B213&gt;=0,MOD(B213,1)=0,OR(B212=0,B213&gt;0)),"記入済み","客数を確認"),IF(B212=0,"記入済み","休業の売上を確認")),"金額を確認"),"営業/休業を選択")))</x:f>
        <x:v>未記入</x:v>
      </x:c>
    </x:row>
    <x:row r="223" ht="12" customHeight="1">
      <x:c r="A223" s="3"/>
      <x:c r="B223" s="3"/>
    </x:row>
    <x:row r="224" ht="32" customHeight="1">
      <x:c r="A224" s="23" t="n">
        <x:f>IF(AND(ISNUMBER('月のまとめ'!$B$4),'月のまとめ'!$B$4&gt;0),IF(13&lt;=DAY(EOMONTH('月のまとめ'!$B$4,0)),DATE(YEAR('月のまとめ'!$B$4),MONTH('月のまとめ'!$B$4),13),""),"")</x:f>
        <x:v>46308</x:v>
      </x:c>
      <x:c r="B224" s="24" t="str">
        <x:v>入力欄</x:v>
      </x:c>
    </x:row>
    <x:row r="225" ht="36" customHeight="1">
      <x:c r="A225" s="3" t="str">
        <x:v>営業/休業</x:v>
      </x:c>
      <x:c r="B225" s="27"/>
    </x:row>
    <x:row r="226" ht="36" customHeight="1">
      <x:c r="A226" s="3" t="str">
        <x:v>担当・シフト</x:v>
      </x:c>
      <x:c r="B226" s="27"/>
    </x:row>
    <x:row r="227" ht="36" customHeight="1">
      <x:c r="A227" s="3" t="str">
        <x:v>現金売上（円）</x:v>
      </x:c>
      <x:c r="B227" s="9"/>
    </x:row>
    <x:row r="228" ht="36" customHeight="1">
      <x:c r="A228" s="3" t="str">
        <x:v>カード売上（円）</x:v>
      </x:c>
      <x:c r="B228" s="9"/>
    </x:row>
    <x:row r="229" ht="36" customHeight="1">
      <x:c r="A229" s="3" t="str">
        <x:v>QR・他売上（円）</x:v>
      </x:c>
      <x:c r="B229" s="9"/>
    </x:row>
    <x:row r="230" ht="36" customHeight="1">
      <x:c r="A230" s="3" t="str">
        <x:v>売上合計（自動）</x:v>
      </x:c>
      <x:c r="B230" s="15" t="str">
        <x:f>IF(A224="","",IF(B225="休業",IF(COUNTA(B227:B229)=0,0,IF(COUNT(B227:B229)=3,SUM(B227:B229),"")),IF(B225="営業",IF(COUNT(B227:B229)=3,SUM(B227:B229),""),"")))</x:f>
      </x:c>
    </x:row>
    <x:row r="231" ht="36" customHeight="1">
      <x:c r="A231" s="3" t="str">
        <x:v>来店人数（人）</x:v>
      </x:c>
      <x:c r="B231" s="9"/>
    </x:row>
    <x:row r="232" ht="36" customHeight="1">
      <x:c r="A232" s="3" t="str">
        <x:v>客単価（自動）</x:v>
      </x:c>
      <x:c r="B232" s="15" t="str">
        <x:f>IF(AND(ISNUMBER(B230),ISNUMBER(B231),B231&gt;0),B230/B231,"")</x:f>
      </x:c>
    </x:row>
    <x:row r="233" ht="36" customHeight="1">
      <x:c r="A233" s="3" t="str">
        <x:v>仕入額（円）</x:v>
      </x:c>
      <x:c r="B233" s="9"/>
    </x:row>
    <x:row r="234" ht="36" customHeight="1">
      <x:c r="A234" s="3" t="str">
        <x:v>人件費（円）</x:v>
      </x:c>
      <x:c r="B234" s="9"/>
    </x:row>
    <x:row r="235" ht="36" customHeight="1">
      <x:c r="A235" s="3" t="str">
        <x:v>他経費（円）</x:v>
      </x:c>
      <x:c r="B235" s="9"/>
    </x:row>
    <x:row r="236" ht="36" customHeight="1">
      <x:c r="A236" s="3" t="str">
        <x:v>経費合計（自動）</x:v>
      </x:c>
      <x:c r="B236" s="15" t="str">
        <x:f>IF(AND(A224&lt;&gt;"",OR(B225="営業",B225="休業"),COUNT(B233:B235)=3),SUM(B233:B235),"")</x:f>
      </x:c>
    </x:row>
    <x:row r="237" ht="36" customHeight="1">
      <x:c r="A237" s="3" t="str">
        <x:v>売上−経費</x:v>
      </x:c>
      <x:c r="B237" s="15" t="str">
        <x:f>IF(AND(ISNUMBER(B230),ISNUMBER(B236)),B230-B236,"")</x:f>
      </x:c>
    </x:row>
    <x:row r="238" ht="58" customHeight="1">
      <x:c r="A238" s="28" t="str">
        <x:v>営業メモ</x:v>
      </x:c>
      <x:c r="B238" s="29"/>
    </x:row>
    <x:row r="239" ht="58" customHeight="1">
      <x:c r="A239" s="28" t="str">
        <x:v>明日・引継ぎ</x:v>
      </x:c>
      <x:c r="B239" s="29"/>
    </x:row>
    <x:row r="240" ht="36" customHeight="1">
      <x:c r="A240" s="3" t="str">
        <x:v>入力の確認</x:v>
      </x:c>
      <x:c r="B240" s="30" t="str">
        <x:f>IF(A224="","対象外",IF(B225="","未記入",IF(OR(B225="営業",B225="休業"),IF(AND(ISNUMBER(B230),ISNUMBER(B236)),IF(B225="営業",IF(AND(ISNUMBER(B231),B231&gt;=0,MOD(B231,1)=0,OR(B230=0,B231&gt;0)),"記入済み","客数を確認"),IF(B230=0,"記入済み","休業の売上を確認")),"金額を確認"),"営業/休業を選択")))</x:f>
        <x:v>未記入</x:v>
      </x:c>
    </x:row>
    <x:row r="241" ht="12" customHeight="1">
      <x:c r="A241" s="3"/>
      <x:c r="B241" s="3"/>
    </x:row>
    <x:row r="242" ht="32" customHeight="1">
      <x:c r="A242" s="23" t="n">
        <x:f>IF(AND(ISNUMBER('月のまとめ'!$B$4),'月のまとめ'!$B$4&gt;0),IF(14&lt;=DAY(EOMONTH('月のまとめ'!$B$4,0)),DATE(YEAR('月のまとめ'!$B$4),MONTH('月のまとめ'!$B$4),14),""),"")</x:f>
        <x:v>46309</x:v>
      </x:c>
      <x:c r="B242" s="24" t="str">
        <x:v>入力欄</x:v>
      </x:c>
    </x:row>
    <x:row r="243" ht="36" customHeight="1">
      <x:c r="A243" s="3" t="str">
        <x:v>営業/休業</x:v>
      </x:c>
      <x:c r="B243" s="27"/>
    </x:row>
    <x:row r="244" ht="36" customHeight="1">
      <x:c r="A244" s="3" t="str">
        <x:v>担当・シフト</x:v>
      </x:c>
      <x:c r="B244" s="27"/>
    </x:row>
    <x:row r="245" ht="36" customHeight="1">
      <x:c r="A245" s="3" t="str">
        <x:v>現金売上（円）</x:v>
      </x:c>
      <x:c r="B245" s="9"/>
    </x:row>
    <x:row r="246" ht="36" customHeight="1">
      <x:c r="A246" s="3" t="str">
        <x:v>カード売上（円）</x:v>
      </x:c>
      <x:c r="B246" s="9"/>
    </x:row>
    <x:row r="247" ht="36" customHeight="1">
      <x:c r="A247" s="3" t="str">
        <x:v>QR・他売上（円）</x:v>
      </x:c>
      <x:c r="B247" s="9"/>
    </x:row>
    <x:row r="248" ht="36" customHeight="1">
      <x:c r="A248" s="3" t="str">
        <x:v>売上合計（自動）</x:v>
      </x:c>
      <x:c r="B248" s="15" t="str">
        <x:f>IF(A242="","",IF(B243="休業",IF(COUNTA(B245:B247)=0,0,IF(COUNT(B245:B247)=3,SUM(B245:B247),"")),IF(B243="営業",IF(COUNT(B245:B247)=3,SUM(B245:B247),""),"")))</x:f>
      </x:c>
    </x:row>
    <x:row r="249" ht="36" customHeight="1">
      <x:c r="A249" s="3" t="str">
        <x:v>来店人数（人）</x:v>
      </x:c>
      <x:c r="B249" s="9"/>
    </x:row>
    <x:row r="250" ht="36" customHeight="1">
      <x:c r="A250" s="3" t="str">
        <x:v>客単価（自動）</x:v>
      </x:c>
      <x:c r="B250" s="15" t="str">
        <x:f>IF(AND(ISNUMBER(B248),ISNUMBER(B249),B249&gt;0),B248/B249,"")</x:f>
      </x:c>
    </x:row>
    <x:row r="251" ht="36" customHeight="1">
      <x:c r="A251" s="3" t="str">
        <x:v>仕入額（円）</x:v>
      </x:c>
      <x:c r="B251" s="9"/>
    </x:row>
    <x:row r="252" ht="36" customHeight="1">
      <x:c r="A252" s="3" t="str">
        <x:v>人件費（円）</x:v>
      </x:c>
      <x:c r="B252" s="9"/>
    </x:row>
    <x:row r="253" ht="36" customHeight="1">
      <x:c r="A253" s="3" t="str">
        <x:v>他経費（円）</x:v>
      </x:c>
      <x:c r="B253" s="9"/>
    </x:row>
    <x:row r="254" ht="36" customHeight="1">
      <x:c r="A254" s="3" t="str">
        <x:v>経費合計（自動）</x:v>
      </x:c>
      <x:c r="B254" s="15" t="str">
        <x:f>IF(AND(A242&lt;&gt;"",OR(B243="営業",B243="休業"),COUNT(B251:B253)=3),SUM(B251:B253),"")</x:f>
      </x:c>
    </x:row>
    <x:row r="255" ht="36" customHeight="1">
      <x:c r="A255" s="3" t="str">
        <x:v>売上−経費</x:v>
      </x:c>
      <x:c r="B255" s="15" t="str">
        <x:f>IF(AND(ISNUMBER(B248),ISNUMBER(B254)),B248-B254,"")</x:f>
      </x:c>
    </x:row>
    <x:row r="256" ht="58" customHeight="1">
      <x:c r="A256" s="28" t="str">
        <x:v>営業メモ</x:v>
      </x:c>
      <x:c r="B256" s="29"/>
    </x:row>
    <x:row r="257" ht="58" customHeight="1">
      <x:c r="A257" s="28" t="str">
        <x:v>明日・引継ぎ</x:v>
      </x:c>
      <x:c r="B257" s="29"/>
    </x:row>
    <x:row r="258" ht="36" customHeight="1">
      <x:c r="A258" s="3" t="str">
        <x:v>入力の確認</x:v>
      </x:c>
      <x:c r="B258" s="30" t="str">
        <x:f>IF(A242="","対象外",IF(B243="","未記入",IF(OR(B243="営業",B243="休業"),IF(AND(ISNUMBER(B248),ISNUMBER(B254)),IF(B243="営業",IF(AND(ISNUMBER(B249),B249&gt;=0,MOD(B249,1)=0,OR(B248=0,B249&gt;0)),"記入済み","客数を確認"),IF(B248=0,"記入済み","休業の売上を確認")),"金額を確認"),"営業/休業を選択")))</x:f>
        <x:v>未記入</x:v>
      </x:c>
    </x:row>
    <x:row r="259" ht="12" customHeight="1">
      <x:c r="A259" s="3"/>
      <x:c r="B259" s="3"/>
    </x:row>
    <x:row r="260" ht="32" customHeight="1">
      <x:c r="A260" s="23" t="n">
        <x:f>IF(AND(ISNUMBER('月のまとめ'!$B$4),'月のまとめ'!$B$4&gt;0),IF(15&lt;=DAY(EOMONTH('月のまとめ'!$B$4,0)),DATE(YEAR('月のまとめ'!$B$4),MONTH('月のまとめ'!$B$4),15),""),"")</x:f>
        <x:v>46310</x:v>
      </x:c>
      <x:c r="B260" s="24" t="str">
        <x:v>入力欄</x:v>
      </x:c>
    </x:row>
    <x:row r="261" ht="36" customHeight="1">
      <x:c r="A261" s="3" t="str">
        <x:v>営業/休業</x:v>
      </x:c>
      <x:c r="B261" s="27"/>
    </x:row>
    <x:row r="262" ht="36" customHeight="1">
      <x:c r="A262" s="3" t="str">
        <x:v>担当・シフト</x:v>
      </x:c>
      <x:c r="B262" s="27"/>
    </x:row>
    <x:row r="263" ht="36" customHeight="1">
      <x:c r="A263" s="3" t="str">
        <x:v>現金売上（円）</x:v>
      </x:c>
      <x:c r="B263" s="9"/>
    </x:row>
    <x:row r="264" ht="36" customHeight="1">
      <x:c r="A264" s="3" t="str">
        <x:v>カード売上（円）</x:v>
      </x:c>
      <x:c r="B264" s="9"/>
    </x:row>
    <x:row r="265" ht="36" customHeight="1">
      <x:c r="A265" s="3" t="str">
        <x:v>QR・他売上（円）</x:v>
      </x:c>
      <x:c r="B265" s="9"/>
    </x:row>
    <x:row r="266" ht="36" customHeight="1">
      <x:c r="A266" s="3" t="str">
        <x:v>売上合計（自動）</x:v>
      </x:c>
      <x:c r="B266" s="15" t="str">
        <x:f>IF(A260="","",IF(B261="休業",IF(COUNTA(B263:B265)=0,0,IF(COUNT(B263:B265)=3,SUM(B263:B265),"")),IF(B261="営業",IF(COUNT(B263:B265)=3,SUM(B263:B265),""),"")))</x:f>
      </x:c>
    </x:row>
    <x:row r="267" ht="36" customHeight="1">
      <x:c r="A267" s="3" t="str">
        <x:v>来店人数（人）</x:v>
      </x:c>
      <x:c r="B267" s="9"/>
    </x:row>
    <x:row r="268" ht="36" customHeight="1">
      <x:c r="A268" s="3" t="str">
        <x:v>客単価（自動）</x:v>
      </x:c>
      <x:c r="B268" s="15" t="str">
        <x:f>IF(AND(ISNUMBER(B266),ISNUMBER(B267),B267&gt;0),B266/B267,"")</x:f>
      </x:c>
    </x:row>
    <x:row r="269" ht="36" customHeight="1">
      <x:c r="A269" s="3" t="str">
        <x:v>仕入額（円）</x:v>
      </x:c>
      <x:c r="B269" s="9"/>
    </x:row>
    <x:row r="270" ht="36" customHeight="1">
      <x:c r="A270" s="3" t="str">
        <x:v>人件費（円）</x:v>
      </x:c>
      <x:c r="B270" s="9"/>
    </x:row>
    <x:row r="271" ht="36" customHeight="1">
      <x:c r="A271" s="3" t="str">
        <x:v>他経費（円）</x:v>
      </x:c>
      <x:c r="B271" s="9"/>
    </x:row>
    <x:row r="272" ht="36" customHeight="1">
      <x:c r="A272" s="3" t="str">
        <x:v>経費合計（自動）</x:v>
      </x:c>
      <x:c r="B272" s="15" t="str">
        <x:f>IF(AND(A260&lt;&gt;"",OR(B261="営業",B261="休業"),COUNT(B269:B271)=3),SUM(B269:B271),"")</x:f>
      </x:c>
    </x:row>
    <x:row r="273" ht="36" customHeight="1">
      <x:c r="A273" s="3" t="str">
        <x:v>売上−経費</x:v>
      </x:c>
      <x:c r="B273" s="15" t="str">
        <x:f>IF(AND(ISNUMBER(B266),ISNUMBER(B272)),B266-B272,"")</x:f>
      </x:c>
    </x:row>
    <x:row r="274" ht="58" customHeight="1">
      <x:c r="A274" s="28" t="str">
        <x:v>営業メモ</x:v>
      </x:c>
      <x:c r="B274" s="29"/>
    </x:row>
    <x:row r="275" ht="58" customHeight="1">
      <x:c r="A275" s="28" t="str">
        <x:v>明日・引継ぎ</x:v>
      </x:c>
      <x:c r="B275" s="29"/>
    </x:row>
    <x:row r="276" ht="36" customHeight="1">
      <x:c r="A276" s="3" t="str">
        <x:v>入力の確認</x:v>
      </x:c>
      <x:c r="B276" s="30" t="str">
        <x:f>IF(A260="","対象外",IF(B261="","未記入",IF(OR(B261="営業",B261="休業"),IF(AND(ISNUMBER(B266),ISNUMBER(B272)),IF(B261="営業",IF(AND(ISNUMBER(B267),B267&gt;=0,MOD(B267,1)=0,OR(B266=0,B267&gt;0)),"記入済み","客数を確認"),IF(B266=0,"記入済み","休業の売上を確認")),"金額を確認"),"営業/休業を選択")))</x:f>
        <x:v>未記入</x:v>
      </x:c>
    </x:row>
    <x:row r="277" ht="12" customHeight="1">
      <x:c r="A277" s="3"/>
      <x:c r="B277" s="3"/>
    </x:row>
    <x:row r="278" ht="32" customHeight="1">
      <x:c r="A278" s="23" t="n">
        <x:f>IF(AND(ISNUMBER('月のまとめ'!$B$4),'月のまとめ'!$B$4&gt;0),IF(16&lt;=DAY(EOMONTH('月のまとめ'!$B$4,0)),DATE(YEAR('月のまとめ'!$B$4),MONTH('月のまとめ'!$B$4),16),""),"")</x:f>
        <x:v>46311</x:v>
      </x:c>
      <x:c r="B278" s="24" t="str">
        <x:v>入力欄</x:v>
      </x:c>
    </x:row>
    <x:row r="279" ht="36" customHeight="1">
      <x:c r="A279" s="3" t="str">
        <x:v>営業/休業</x:v>
      </x:c>
      <x:c r="B279" s="27"/>
    </x:row>
    <x:row r="280" ht="36" customHeight="1">
      <x:c r="A280" s="3" t="str">
        <x:v>担当・シフト</x:v>
      </x:c>
      <x:c r="B280" s="27"/>
    </x:row>
    <x:row r="281" ht="36" customHeight="1">
      <x:c r="A281" s="3" t="str">
        <x:v>現金売上（円）</x:v>
      </x:c>
      <x:c r="B281" s="9"/>
    </x:row>
    <x:row r="282" ht="36" customHeight="1">
      <x:c r="A282" s="3" t="str">
        <x:v>カード売上（円）</x:v>
      </x:c>
      <x:c r="B282" s="9"/>
    </x:row>
    <x:row r="283" ht="36" customHeight="1">
      <x:c r="A283" s="3" t="str">
        <x:v>QR・他売上（円）</x:v>
      </x:c>
      <x:c r="B283" s="9"/>
    </x:row>
    <x:row r="284" ht="36" customHeight="1">
      <x:c r="A284" s="3" t="str">
        <x:v>売上合計（自動）</x:v>
      </x:c>
      <x:c r="B284" s="15" t="str">
        <x:f>IF(A278="","",IF(B279="休業",IF(COUNTA(B281:B283)=0,0,IF(COUNT(B281:B283)=3,SUM(B281:B283),"")),IF(B279="営業",IF(COUNT(B281:B283)=3,SUM(B281:B283),""),"")))</x:f>
      </x:c>
    </x:row>
    <x:row r="285" ht="36" customHeight="1">
      <x:c r="A285" s="3" t="str">
        <x:v>来店人数（人）</x:v>
      </x:c>
      <x:c r="B285" s="9"/>
    </x:row>
    <x:row r="286" ht="36" customHeight="1">
      <x:c r="A286" s="3" t="str">
        <x:v>客単価（自動）</x:v>
      </x:c>
      <x:c r="B286" s="15" t="str">
        <x:f>IF(AND(ISNUMBER(B284),ISNUMBER(B285),B285&gt;0),B284/B285,"")</x:f>
      </x:c>
    </x:row>
    <x:row r="287" ht="36" customHeight="1">
      <x:c r="A287" s="3" t="str">
        <x:v>仕入額（円）</x:v>
      </x:c>
      <x:c r="B287" s="9"/>
    </x:row>
    <x:row r="288" ht="36" customHeight="1">
      <x:c r="A288" s="3" t="str">
        <x:v>人件費（円）</x:v>
      </x:c>
      <x:c r="B288" s="9"/>
    </x:row>
    <x:row r="289" ht="36" customHeight="1">
      <x:c r="A289" s="3" t="str">
        <x:v>他経費（円）</x:v>
      </x:c>
      <x:c r="B289" s="9"/>
    </x:row>
    <x:row r="290" ht="36" customHeight="1">
      <x:c r="A290" s="3" t="str">
        <x:v>経費合計（自動）</x:v>
      </x:c>
      <x:c r="B290" s="15" t="str">
        <x:f>IF(AND(A278&lt;&gt;"",OR(B279="営業",B279="休業"),COUNT(B287:B289)=3),SUM(B287:B289),"")</x:f>
      </x:c>
    </x:row>
    <x:row r="291" ht="36" customHeight="1">
      <x:c r="A291" s="3" t="str">
        <x:v>売上−経費</x:v>
      </x:c>
      <x:c r="B291" s="15" t="str">
        <x:f>IF(AND(ISNUMBER(B284),ISNUMBER(B290)),B284-B290,"")</x:f>
      </x:c>
    </x:row>
    <x:row r="292" ht="58" customHeight="1">
      <x:c r="A292" s="28" t="str">
        <x:v>営業メモ</x:v>
      </x:c>
      <x:c r="B292" s="29"/>
    </x:row>
    <x:row r="293" ht="58" customHeight="1">
      <x:c r="A293" s="28" t="str">
        <x:v>明日・引継ぎ</x:v>
      </x:c>
      <x:c r="B293" s="29"/>
    </x:row>
    <x:row r="294" ht="36" customHeight="1">
      <x:c r="A294" s="3" t="str">
        <x:v>入力の確認</x:v>
      </x:c>
      <x:c r="B294" s="30" t="str">
        <x:f>IF(A278="","対象外",IF(B279="","未記入",IF(OR(B279="営業",B279="休業"),IF(AND(ISNUMBER(B284),ISNUMBER(B290)),IF(B279="営業",IF(AND(ISNUMBER(B285),B285&gt;=0,MOD(B285,1)=0,OR(B284=0,B285&gt;0)),"記入済み","客数を確認"),IF(B284=0,"記入済み","休業の売上を確認")),"金額を確認"),"営業/休業を選択")))</x:f>
        <x:v>未記入</x:v>
      </x:c>
    </x:row>
    <x:row r="295" ht="12" customHeight="1">
      <x:c r="A295" s="3"/>
      <x:c r="B295" s="3"/>
    </x:row>
    <x:row r="296" ht="32" customHeight="1">
      <x:c r="A296" s="23" t="n">
        <x:f>IF(AND(ISNUMBER('月のまとめ'!$B$4),'月のまとめ'!$B$4&gt;0),IF(17&lt;=DAY(EOMONTH('月のまとめ'!$B$4,0)),DATE(YEAR('月のまとめ'!$B$4),MONTH('月のまとめ'!$B$4),17),""),"")</x:f>
        <x:v>46312</x:v>
      </x:c>
      <x:c r="B296" s="24" t="str">
        <x:v>入力欄</x:v>
      </x:c>
    </x:row>
    <x:row r="297" ht="36" customHeight="1">
      <x:c r="A297" s="3" t="str">
        <x:v>営業/休業</x:v>
      </x:c>
      <x:c r="B297" s="27"/>
    </x:row>
    <x:row r="298" ht="36" customHeight="1">
      <x:c r="A298" s="3" t="str">
        <x:v>担当・シフト</x:v>
      </x:c>
      <x:c r="B298" s="27"/>
    </x:row>
    <x:row r="299" ht="36" customHeight="1">
      <x:c r="A299" s="3" t="str">
        <x:v>現金売上（円）</x:v>
      </x:c>
      <x:c r="B299" s="9"/>
    </x:row>
    <x:row r="300" ht="36" customHeight="1">
      <x:c r="A300" s="3" t="str">
        <x:v>カード売上（円）</x:v>
      </x:c>
      <x:c r="B300" s="9"/>
    </x:row>
    <x:row r="301" ht="36" customHeight="1">
      <x:c r="A301" s="3" t="str">
        <x:v>QR・他売上（円）</x:v>
      </x:c>
      <x:c r="B301" s="9"/>
    </x:row>
    <x:row r="302" ht="36" customHeight="1">
      <x:c r="A302" s="3" t="str">
        <x:v>売上合計（自動）</x:v>
      </x:c>
      <x:c r="B302" s="15" t="str">
        <x:f>IF(A296="","",IF(B297="休業",IF(COUNTA(B299:B301)=0,0,IF(COUNT(B299:B301)=3,SUM(B299:B301),"")),IF(B297="営業",IF(COUNT(B299:B301)=3,SUM(B299:B301),""),"")))</x:f>
      </x:c>
    </x:row>
    <x:row r="303" ht="36" customHeight="1">
      <x:c r="A303" s="3" t="str">
        <x:v>来店人数（人）</x:v>
      </x:c>
      <x:c r="B303" s="9"/>
    </x:row>
    <x:row r="304" ht="36" customHeight="1">
      <x:c r="A304" s="3" t="str">
        <x:v>客単価（自動）</x:v>
      </x:c>
      <x:c r="B304" s="15" t="str">
        <x:f>IF(AND(ISNUMBER(B302),ISNUMBER(B303),B303&gt;0),B302/B303,"")</x:f>
      </x:c>
    </x:row>
    <x:row r="305" ht="36" customHeight="1">
      <x:c r="A305" s="3" t="str">
        <x:v>仕入額（円）</x:v>
      </x:c>
      <x:c r="B305" s="9"/>
    </x:row>
    <x:row r="306" ht="36" customHeight="1">
      <x:c r="A306" s="3" t="str">
        <x:v>人件費（円）</x:v>
      </x:c>
      <x:c r="B306" s="9"/>
    </x:row>
    <x:row r="307" ht="36" customHeight="1">
      <x:c r="A307" s="3" t="str">
        <x:v>他経費（円）</x:v>
      </x:c>
      <x:c r="B307" s="9"/>
    </x:row>
    <x:row r="308" ht="36" customHeight="1">
      <x:c r="A308" s="3" t="str">
        <x:v>経費合計（自動）</x:v>
      </x:c>
      <x:c r="B308" s="15" t="str">
        <x:f>IF(AND(A296&lt;&gt;"",OR(B297="営業",B297="休業"),COUNT(B305:B307)=3),SUM(B305:B307),"")</x:f>
      </x:c>
    </x:row>
    <x:row r="309" ht="36" customHeight="1">
      <x:c r="A309" s="3" t="str">
        <x:v>売上−経費</x:v>
      </x:c>
      <x:c r="B309" s="15" t="str">
        <x:f>IF(AND(ISNUMBER(B302),ISNUMBER(B308)),B302-B308,"")</x:f>
      </x:c>
    </x:row>
    <x:row r="310" ht="58" customHeight="1">
      <x:c r="A310" s="28" t="str">
        <x:v>営業メモ</x:v>
      </x:c>
      <x:c r="B310" s="29"/>
    </x:row>
    <x:row r="311" ht="58" customHeight="1">
      <x:c r="A311" s="28" t="str">
        <x:v>明日・引継ぎ</x:v>
      </x:c>
      <x:c r="B311" s="29"/>
    </x:row>
    <x:row r="312" ht="36" customHeight="1">
      <x:c r="A312" s="3" t="str">
        <x:v>入力の確認</x:v>
      </x:c>
      <x:c r="B312" s="30" t="str">
        <x:f>IF(A296="","対象外",IF(B297="","未記入",IF(OR(B297="営業",B297="休業"),IF(AND(ISNUMBER(B302),ISNUMBER(B308)),IF(B297="営業",IF(AND(ISNUMBER(B303),B303&gt;=0,MOD(B303,1)=0,OR(B302=0,B303&gt;0)),"記入済み","客数を確認"),IF(B302=0,"記入済み","休業の売上を確認")),"金額を確認"),"営業/休業を選択")))</x:f>
        <x:v>未記入</x:v>
      </x:c>
    </x:row>
    <x:row r="313" ht="12" customHeight="1">
      <x:c r="A313" s="3"/>
      <x:c r="B313" s="3"/>
    </x:row>
    <x:row r="314" ht="32" customHeight="1">
      <x:c r="A314" s="23" t="n">
        <x:f>IF(AND(ISNUMBER('月のまとめ'!$B$4),'月のまとめ'!$B$4&gt;0),IF(18&lt;=DAY(EOMONTH('月のまとめ'!$B$4,0)),DATE(YEAR('月のまとめ'!$B$4),MONTH('月のまとめ'!$B$4),18),""),"")</x:f>
        <x:v>46313</x:v>
      </x:c>
      <x:c r="B314" s="24" t="str">
        <x:v>入力欄</x:v>
      </x:c>
    </x:row>
    <x:row r="315" ht="36" customHeight="1">
      <x:c r="A315" s="3" t="str">
        <x:v>営業/休業</x:v>
      </x:c>
      <x:c r="B315" s="27"/>
    </x:row>
    <x:row r="316" ht="36" customHeight="1">
      <x:c r="A316" s="3" t="str">
        <x:v>担当・シフト</x:v>
      </x:c>
      <x:c r="B316" s="27"/>
    </x:row>
    <x:row r="317" ht="36" customHeight="1">
      <x:c r="A317" s="3" t="str">
        <x:v>現金売上（円）</x:v>
      </x:c>
      <x:c r="B317" s="9"/>
    </x:row>
    <x:row r="318" ht="36" customHeight="1">
      <x:c r="A318" s="3" t="str">
        <x:v>カード売上（円）</x:v>
      </x:c>
      <x:c r="B318" s="9"/>
    </x:row>
    <x:row r="319" ht="36" customHeight="1">
      <x:c r="A319" s="3" t="str">
        <x:v>QR・他売上（円）</x:v>
      </x:c>
      <x:c r="B319" s="9"/>
    </x:row>
    <x:row r="320" ht="36" customHeight="1">
      <x:c r="A320" s="3" t="str">
        <x:v>売上合計（自動）</x:v>
      </x:c>
      <x:c r="B320" s="15" t="str">
        <x:f>IF(A314="","",IF(B315="休業",IF(COUNTA(B317:B319)=0,0,IF(COUNT(B317:B319)=3,SUM(B317:B319),"")),IF(B315="営業",IF(COUNT(B317:B319)=3,SUM(B317:B319),""),"")))</x:f>
      </x:c>
    </x:row>
    <x:row r="321" ht="36" customHeight="1">
      <x:c r="A321" s="3" t="str">
        <x:v>来店人数（人）</x:v>
      </x:c>
      <x:c r="B321" s="9"/>
    </x:row>
    <x:row r="322" ht="36" customHeight="1">
      <x:c r="A322" s="3" t="str">
        <x:v>客単価（自動）</x:v>
      </x:c>
      <x:c r="B322" s="15" t="str">
        <x:f>IF(AND(ISNUMBER(B320),ISNUMBER(B321),B321&gt;0),B320/B321,"")</x:f>
      </x:c>
    </x:row>
    <x:row r="323" ht="36" customHeight="1">
      <x:c r="A323" s="3" t="str">
        <x:v>仕入額（円）</x:v>
      </x:c>
      <x:c r="B323" s="9"/>
    </x:row>
    <x:row r="324" ht="36" customHeight="1">
      <x:c r="A324" s="3" t="str">
        <x:v>人件費（円）</x:v>
      </x:c>
      <x:c r="B324" s="9"/>
    </x:row>
    <x:row r="325" ht="36" customHeight="1">
      <x:c r="A325" s="3" t="str">
        <x:v>他経費（円）</x:v>
      </x:c>
      <x:c r="B325" s="9"/>
    </x:row>
    <x:row r="326" ht="36" customHeight="1">
      <x:c r="A326" s="3" t="str">
        <x:v>経費合計（自動）</x:v>
      </x:c>
      <x:c r="B326" s="15" t="str">
        <x:f>IF(AND(A314&lt;&gt;"",OR(B315="営業",B315="休業"),COUNT(B323:B325)=3),SUM(B323:B325),"")</x:f>
      </x:c>
    </x:row>
    <x:row r="327" ht="36" customHeight="1">
      <x:c r="A327" s="3" t="str">
        <x:v>売上−経費</x:v>
      </x:c>
      <x:c r="B327" s="15" t="str">
        <x:f>IF(AND(ISNUMBER(B320),ISNUMBER(B326)),B320-B326,"")</x:f>
      </x:c>
    </x:row>
    <x:row r="328" ht="58" customHeight="1">
      <x:c r="A328" s="28" t="str">
        <x:v>営業メモ</x:v>
      </x:c>
      <x:c r="B328" s="29"/>
    </x:row>
    <x:row r="329" ht="58" customHeight="1">
      <x:c r="A329" s="28" t="str">
        <x:v>明日・引継ぎ</x:v>
      </x:c>
      <x:c r="B329" s="29"/>
    </x:row>
    <x:row r="330" ht="36" customHeight="1">
      <x:c r="A330" s="3" t="str">
        <x:v>入力の確認</x:v>
      </x:c>
      <x:c r="B330" s="30" t="str">
        <x:f>IF(A314="","対象外",IF(B315="","未記入",IF(OR(B315="営業",B315="休業"),IF(AND(ISNUMBER(B320),ISNUMBER(B326)),IF(B315="営業",IF(AND(ISNUMBER(B321),B321&gt;=0,MOD(B321,1)=0,OR(B320=0,B321&gt;0)),"記入済み","客数を確認"),IF(B320=0,"記入済み","休業の売上を確認")),"金額を確認"),"営業/休業を選択")))</x:f>
        <x:v>未記入</x:v>
      </x:c>
    </x:row>
    <x:row r="331" ht="12" customHeight="1">
      <x:c r="A331" s="3"/>
      <x:c r="B331" s="3"/>
    </x:row>
    <x:row r="332" ht="32" customHeight="1">
      <x:c r="A332" s="23" t="n">
        <x:f>IF(AND(ISNUMBER('月のまとめ'!$B$4),'月のまとめ'!$B$4&gt;0),IF(19&lt;=DAY(EOMONTH('月のまとめ'!$B$4,0)),DATE(YEAR('月のまとめ'!$B$4),MONTH('月のまとめ'!$B$4),19),""),"")</x:f>
        <x:v>46314</x:v>
      </x:c>
      <x:c r="B332" s="24" t="str">
        <x:v>入力欄</x:v>
      </x:c>
    </x:row>
    <x:row r="333" ht="36" customHeight="1">
      <x:c r="A333" s="3" t="str">
        <x:v>営業/休業</x:v>
      </x:c>
      <x:c r="B333" s="27"/>
    </x:row>
    <x:row r="334" ht="36" customHeight="1">
      <x:c r="A334" s="3" t="str">
        <x:v>担当・シフト</x:v>
      </x:c>
      <x:c r="B334" s="27"/>
    </x:row>
    <x:row r="335" ht="36" customHeight="1">
      <x:c r="A335" s="3" t="str">
        <x:v>現金売上（円）</x:v>
      </x:c>
      <x:c r="B335" s="9"/>
    </x:row>
    <x:row r="336" ht="36" customHeight="1">
      <x:c r="A336" s="3" t="str">
        <x:v>カード売上（円）</x:v>
      </x:c>
      <x:c r="B336" s="9"/>
    </x:row>
    <x:row r="337" ht="36" customHeight="1">
      <x:c r="A337" s="3" t="str">
        <x:v>QR・他売上（円）</x:v>
      </x:c>
      <x:c r="B337" s="9"/>
    </x:row>
    <x:row r="338" ht="36" customHeight="1">
      <x:c r="A338" s="3" t="str">
        <x:v>売上合計（自動）</x:v>
      </x:c>
      <x:c r="B338" s="15" t="str">
        <x:f>IF(A332="","",IF(B333="休業",IF(COUNTA(B335:B337)=0,0,IF(COUNT(B335:B337)=3,SUM(B335:B337),"")),IF(B333="営業",IF(COUNT(B335:B337)=3,SUM(B335:B337),""),"")))</x:f>
      </x:c>
    </x:row>
    <x:row r="339" ht="36" customHeight="1">
      <x:c r="A339" s="3" t="str">
        <x:v>来店人数（人）</x:v>
      </x:c>
      <x:c r="B339" s="9"/>
    </x:row>
    <x:row r="340" ht="36" customHeight="1">
      <x:c r="A340" s="3" t="str">
        <x:v>客単価（自動）</x:v>
      </x:c>
      <x:c r="B340" s="15" t="str">
        <x:f>IF(AND(ISNUMBER(B338),ISNUMBER(B339),B339&gt;0),B338/B339,"")</x:f>
      </x:c>
    </x:row>
    <x:row r="341" ht="36" customHeight="1">
      <x:c r="A341" s="3" t="str">
        <x:v>仕入額（円）</x:v>
      </x:c>
      <x:c r="B341" s="9"/>
    </x:row>
    <x:row r="342" ht="36" customHeight="1">
      <x:c r="A342" s="3" t="str">
        <x:v>人件費（円）</x:v>
      </x:c>
      <x:c r="B342" s="9"/>
    </x:row>
    <x:row r="343" ht="36" customHeight="1">
      <x:c r="A343" s="3" t="str">
        <x:v>他経費（円）</x:v>
      </x:c>
      <x:c r="B343" s="9"/>
    </x:row>
    <x:row r="344" ht="36" customHeight="1">
      <x:c r="A344" s="3" t="str">
        <x:v>経費合計（自動）</x:v>
      </x:c>
      <x:c r="B344" s="15" t="str">
        <x:f>IF(AND(A332&lt;&gt;"",OR(B333="営業",B333="休業"),COUNT(B341:B343)=3),SUM(B341:B343),"")</x:f>
      </x:c>
    </x:row>
    <x:row r="345" ht="36" customHeight="1">
      <x:c r="A345" s="3" t="str">
        <x:v>売上−経費</x:v>
      </x:c>
      <x:c r="B345" s="15" t="str">
        <x:f>IF(AND(ISNUMBER(B338),ISNUMBER(B344)),B338-B344,"")</x:f>
      </x:c>
    </x:row>
    <x:row r="346" ht="58" customHeight="1">
      <x:c r="A346" s="28" t="str">
        <x:v>営業メモ</x:v>
      </x:c>
      <x:c r="B346" s="29"/>
    </x:row>
    <x:row r="347" ht="58" customHeight="1">
      <x:c r="A347" s="28" t="str">
        <x:v>明日・引継ぎ</x:v>
      </x:c>
      <x:c r="B347" s="29"/>
    </x:row>
    <x:row r="348" ht="36" customHeight="1">
      <x:c r="A348" s="3" t="str">
        <x:v>入力の確認</x:v>
      </x:c>
      <x:c r="B348" s="30" t="str">
        <x:f>IF(A332="","対象外",IF(B333="","未記入",IF(OR(B333="営業",B333="休業"),IF(AND(ISNUMBER(B338),ISNUMBER(B344)),IF(B333="営業",IF(AND(ISNUMBER(B339),B339&gt;=0,MOD(B339,1)=0,OR(B338=0,B339&gt;0)),"記入済み","客数を確認"),IF(B338=0,"記入済み","休業の売上を確認")),"金額を確認"),"営業/休業を選択")))</x:f>
        <x:v>未記入</x:v>
      </x:c>
    </x:row>
    <x:row r="349" ht="12" customHeight="1">
      <x:c r="A349" s="3"/>
      <x:c r="B349" s="3"/>
    </x:row>
    <x:row r="350" ht="32" customHeight="1">
      <x:c r="A350" s="23" t="n">
        <x:f>IF(AND(ISNUMBER('月のまとめ'!$B$4),'月のまとめ'!$B$4&gt;0),IF(20&lt;=DAY(EOMONTH('月のまとめ'!$B$4,0)),DATE(YEAR('月のまとめ'!$B$4),MONTH('月のまとめ'!$B$4),20),""),"")</x:f>
        <x:v>46315</x:v>
      </x:c>
      <x:c r="B350" s="24" t="str">
        <x:v>入力欄</x:v>
      </x:c>
    </x:row>
    <x:row r="351" ht="36" customHeight="1">
      <x:c r="A351" s="3" t="str">
        <x:v>営業/休業</x:v>
      </x:c>
      <x:c r="B351" s="27"/>
    </x:row>
    <x:row r="352" ht="36" customHeight="1">
      <x:c r="A352" s="3" t="str">
        <x:v>担当・シフト</x:v>
      </x:c>
      <x:c r="B352" s="27"/>
    </x:row>
    <x:row r="353" ht="36" customHeight="1">
      <x:c r="A353" s="3" t="str">
        <x:v>現金売上（円）</x:v>
      </x:c>
      <x:c r="B353" s="9"/>
    </x:row>
    <x:row r="354" ht="36" customHeight="1">
      <x:c r="A354" s="3" t="str">
        <x:v>カード売上（円）</x:v>
      </x:c>
      <x:c r="B354" s="9"/>
    </x:row>
    <x:row r="355" ht="36" customHeight="1">
      <x:c r="A355" s="3" t="str">
        <x:v>QR・他売上（円）</x:v>
      </x:c>
      <x:c r="B355" s="9"/>
    </x:row>
    <x:row r="356" ht="36" customHeight="1">
      <x:c r="A356" s="3" t="str">
        <x:v>売上合計（自動）</x:v>
      </x:c>
      <x:c r="B356" s="15" t="str">
        <x:f>IF(A350="","",IF(B351="休業",IF(COUNTA(B353:B355)=0,0,IF(COUNT(B353:B355)=3,SUM(B353:B355),"")),IF(B351="営業",IF(COUNT(B353:B355)=3,SUM(B353:B355),""),"")))</x:f>
      </x:c>
    </x:row>
    <x:row r="357" ht="36" customHeight="1">
      <x:c r="A357" s="3" t="str">
        <x:v>来店人数（人）</x:v>
      </x:c>
      <x:c r="B357" s="9"/>
    </x:row>
    <x:row r="358" ht="36" customHeight="1">
      <x:c r="A358" s="3" t="str">
        <x:v>客単価（自動）</x:v>
      </x:c>
      <x:c r="B358" s="15" t="str">
        <x:f>IF(AND(ISNUMBER(B356),ISNUMBER(B357),B357&gt;0),B356/B357,"")</x:f>
      </x:c>
    </x:row>
    <x:row r="359" ht="36" customHeight="1">
      <x:c r="A359" s="3" t="str">
        <x:v>仕入額（円）</x:v>
      </x:c>
      <x:c r="B359" s="9"/>
    </x:row>
    <x:row r="360" ht="36" customHeight="1">
      <x:c r="A360" s="3" t="str">
        <x:v>人件費（円）</x:v>
      </x:c>
      <x:c r="B360" s="9"/>
    </x:row>
    <x:row r="361" ht="36" customHeight="1">
      <x:c r="A361" s="3" t="str">
        <x:v>他経費（円）</x:v>
      </x:c>
      <x:c r="B361" s="9"/>
    </x:row>
    <x:row r="362" ht="36" customHeight="1">
      <x:c r="A362" s="3" t="str">
        <x:v>経費合計（自動）</x:v>
      </x:c>
      <x:c r="B362" s="15" t="str">
        <x:f>IF(AND(A350&lt;&gt;"",OR(B351="営業",B351="休業"),COUNT(B359:B361)=3),SUM(B359:B361),"")</x:f>
      </x:c>
    </x:row>
    <x:row r="363" ht="36" customHeight="1">
      <x:c r="A363" s="3" t="str">
        <x:v>売上−経費</x:v>
      </x:c>
      <x:c r="B363" s="15" t="str">
        <x:f>IF(AND(ISNUMBER(B356),ISNUMBER(B362)),B356-B362,"")</x:f>
      </x:c>
    </x:row>
    <x:row r="364" ht="58" customHeight="1">
      <x:c r="A364" s="28" t="str">
        <x:v>営業メモ</x:v>
      </x:c>
      <x:c r="B364" s="29"/>
    </x:row>
    <x:row r="365" ht="58" customHeight="1">
      <x:c r="A365" s="28" t="str">
        <x:v>明日・引継ぎ</x:v>
      </x:c>
      <x:c r="B365" s="29"/>
    </x:row>
    <x:row r="366" ht="36" customHeight="1">
      <x:c r="A366" s="3" t="str">
        <x:v>入力の確認</x:v>
      </x:c>
      <x:c r="B366" s="30" t="str">
        <x:f>IF(A350="","対象外",IF(B351="","未記入",IF(OR(B351="営業",B351="休業"),IF(AND(ISNUMBER(B356),ISNUMBER(B362)),IF(B351="営業",IF(AND(ISNUMBER(B357),B357&gt;=0,MOD(B357,1)=0,OR(B356=0,B357&gt;0)),"記入済み","客数を確認"),IF(B356=0,"記入済み","休業の売上を確認")),"金額を確認"),"営業/休業を選択")))</x:f>
        <x:v>未記入</x:v>
      </x:c>
    </x:row>
    <x:row r="367" ht="12" customHeight="1">
      <x:c r="A367" s="3"/>
      <x:c r="B367" s="3"/>
    </x:row>
    <x:row r="368" ht="32" customHeight="1">
      <x:c r="A368" s="23" t="n">
        <x:f>IF(AND(ISNUMBER('月のまとめ'!$B$4),'月のまとめ'!$B$4&gt;0),IF(21&lt;=DAY(EOMONTH('月のまとめ'!$B$4,0)),DATE(YEAR('月のまとめ'!$B$4),MONTH('月のまとめ'!$B$4),21),""),"")</x:f>
        <x:v>46316</x:v>
      </x:c>
      <x:c r="B368" s="24" t="str">
        <x:v>入力欄</x:v>
      </x:c>
    </x:row>
    <x:row r="369" ht="36" customHeight="1">
      <x:c r="A369" s="3" t="str">
        <x:v>営業/休業</x:v>
      </x:c>
      <x:c r="B369" s="27"/>
    </x:row>
    <x:row r="370" ht="36" customHeight="1">
      <x:c r="A370" s="3" t="str">
        <x:v>担当・シフト</x:v>
      </x:c>
      <x:c r="B370" s="27"/>
    </x:row>
    <x:row r="371" ht="36" customHeight="1">
      <x:c r="A371" s="3" t="str">
        <x:v>現金売上（円）</x:v>
      </x:c>
      <x:c r="B371" s="9"/>
    </x:row>
    <x:row r="372" ht="36" customHeight="1">
      <x:c r="A372" s="3" t="str">
        <x:v>カード売上（円）</x:v>
      </x:c>
      <x:c r="B372" s="9"/>
    </x:row>
    <x:row r="373" ht="36" customHeight="1">
      <x:c r="A373" s="3" t="str">
        <x:v>QR・他売上（円）</x:v>
      </x:c>
      <x:c r="B373" s="9"/>
    </x:row>
    <x:row r="374" ht="36" customHeight="1">
      <x:c r="A374" s="3" t="str">
        <x:v>売上合計（自動）</x:v>
      </x:c>
      <x:c r="B374" s="15" t="str">
        <x:f>IF(A368="","",IF(B369="休業",IF(COUNTA(B371:B373)=0,0,IF(COUNT(B371:B373)=3,SUM(B371:B373),"")),IF(B369="営業",IF(COUNT(B371:B373)=3,SUM(B371:B373),""),"")))</x:f>
      </x:c>
    </x:row>
    <x:row r="375" ht="36" customHeight="1">
      <x:c r="A375" s="3" t="str">
        <x:v>来店人数（人）</x:v>
      </x:c>
      <x:c r="B375" s="9"/>
    </x:row>
    <x:row r="376" ht="36" customHeight="1">
      <x:c r="A376" s="3" t="str">
        <x:v>客単価（自動）</x:v>
      </x:c>
      <x:c r="B376" s="15" t="str">
        <x:f>IF(AND(ISNUMBER(B374),ISNUMBER(B375),B375&gt;0),B374/B375,"")</x:f>
      </x:c>
    </x:row>
    <x:row r="377" ht="36" customHeight="1">
      <x:c r="A377" s="3" t="str">
        <x:v>仕入額（円）</x:v>
      </x:c>
      <x:c r="B377" s="9"/>
    </x:row>
    <x:row r="378" ht="36" customHeight="1">
      <x:c r="A378" s="3" t="str">
        <x:v>人件費（円）</x:v>
      </x:c>
      <x:c r="B378" s="9"/>
    </x:row>
    <x:row r="379" ht="36" customHeight="1">
      <x:c r="A379" s="3" t="str">
        <x:v>他経費（円）</x:v>
      </x:c>
      <x:c r="B379" s="9"/>
    </x:row>
    <x:row r="380" ht="36" customHeight="1">
      <x:c r="A380" s="3" t="str">
        <x:v>経費合計（自動）</x:v>
      </x:c>
      <x:c r="B380" s="15" t="str">
        <x:f>IF(AND(A368&lt;&gt;"",OR(B369="営業",B369="休業"),COUNT(B377:B379)=3),SUM(B377:B379),"")</x:f>
      </x:c>
    </x:row>
    <x:row r="381" ht="36" customHeight="1">
      <x:c r="A381" s="3" t="str">
        <x:v>売上−経費</x:v>
      </x:c>
      <x:c r="B381" s="15" t="str">
        <x:f>IF(AND(ISNUMBER(B374),ISNUMBER(B380)),B374-B380,"")</x:f>
      </x:c>
    </x:row>
    <x:row r="382" ht="58" customHeight="1">
      <x:c r="A382" s="28" t="str">
        <x:v>営業メモ</x:v>
      </x:c>
      <x:c r="B382" s="29"/>
    </x:row>
    <x:row r="383" ht="58" customHeight="1">
      <x:c r="A383" s="28" t="str">
        <x:v>明日・引継ぎ</x:v>
      </x:c>
      <x:c r="B383" s="29"/>
    </x:row>
    <x:row r="384" ht="36" customHeight="1">
      <x:c r="A384" s="3" t="str">
        <x:v>入力の確認</x:v>
      </x:c>
      <x:c r="B384" s="30" t="str">
        <x:f>IF(A368="","対象外",IF(B369="","未記入",IF(OR(B369="営業",B369="休業"),IF(AND(ISNUMBER(B374),ISNUMBER(B380)),IF(B369="営業",IF(AND(ISNUMBER(B375),B375&gt;=0,MOD(B375,1)=0,OR(B374=0,B375&gt;0)),"記入済み","客数を確認"),IF(B374=0,"記入済み","休業の売上を確認")),"金額を確認"),"営業/休業を選択")))</x:f>
        <x:v>未記入</x:v>
      </x:c>
    </x:row>
    <x:row r="385" ht="12" customHeight="1">
      <x:c r="A385" s="3"/>
      <x:c r="B385" s="3"/>
    </x:row>
    <x:row r="386" ht="32" customHeight="1">
      <x:c r="A386" s="23" t="n">
        <x:f>IF(AND(ISNUMBER('月のまとめ'!$B$4),'月のまとめ'!$B$4&gt;0),IF(22&lt;=DAY(EOMONTH('月のまとめ'!$B$4,0)),DATE(YEAR('月のまとめ'!$B$4),MONTH('月のまとめ'!$B$4),22),""),"")</x:f>
        <x:v>46317</x:v>
      </x:c>
      <x:c r="B386" s="24" t="str">
        <x:v>入力欄</x:v>
      </x:c>
    </x:row>
    <x:row r="387" ht="36" customHeight="1">
      <x:c r="A387" s="3" t="str">
        <x:v>営業/休業</x:v>
      </x:c>
      <x:c r="B387" s="27"/>
    </x:row>
    <x:row r="388" ht="36" customHeight="1">
      <x:c r="A388" s="3" t="str">
        <x:v>担当・シフト</x:v>
      </x:c>
      <x:c r="B388" s="27"/>
    </x:row>
    <x:row r="389" ht="36" customHeight="1">
      <x:c r="A389" s="3" t="str">
        <x:v>現金売上（円）</x:v>
      </x:c>
      <x:c r="B389" s="9"/>
    </x:row>
    <x:row r="390" ht="36" customHeight="1">
      <x:c r="A390" s="3" t="str">
        <x:v>カード売上（円）</x:v>
      </x:c>
      <x:c r="B390" s="9"/>
    </x:row>
    <x:row r="391" ht="36" customHeight="1">
      <x:c r="A391" s="3" t="str">
        <x:v>QR・他売上（円）</x:v>
      </x:c>
      <x:c r="B391" s="9"/>
    </x:row>
    <x:row r="392" ht="36" customHeight="1">
      <x:c r="A392" s="3" t="str">
        <x:v>売上合計（自動）</x:v>
      </x:c>
      <x:c r="B392" s="15" t="str">
        <x:f>IF(A386="","",IF(B387="休業",IF(COUNTA(B389:B391)=0,0,IF(COUNT(B389:B391)=3,SUM(B389:B391),"")),IF(B387="営業",IF(COUNT(B389:B391)=3,SUM(B389:B391),""),"")))</x:f>
      </x:c>
    </x:row>
    <x:row r="393" ht="36" customHeight="1">
      <x:c r="A393" s="3" t="str">
        <x:v>来店人数（人）</x:v>
      </x:c>
      <x:c r="B393" s="9"/>
    </x:row>
    <x:row r="394" ht="36" customHeight="1">
      <x:c r="A394" s="3" t="str">
        <x:v>客単価（自動）</x:v>
      </x:c>
      <x:c r="B394" s="15" t="str">
        <x:f>IF(AND(ISNUMBER(B392),ISNUMBER(B393),B393&gt;0),B392/B393,"")</x:f>
      </x:c>
    </x:row>
    <x:row r="395" ht="36" customHeight="1">
      <x:c r="A395" s="3" t="str">
        <x:v>仕入額（円）</x:v>
      </x:c>
      <x:c r="B395" s="9"/>
    </x:row>
    <x:row r="396" ht="36" customHeight="1">
      <x:c r="A396" s="3" t="str">
        <x:v>人件費（円）</x:v>
      </x:c>
      <x:c r="B396" s="9"/>
    </x:row>
    <x:row r="397" ht="36" customHeight="1">
      <x:c r="A397" s="3" t="str">
        <x:v>他経費（円）</x:v>
      </x:c>
      <x:c r="B397" s="9"/>
    </x:row>
    <x:row r="398" ht="36" customHeight="1">
      <x:c r="A398" s="3" t="str">
        <x:v>経費合計（自動）</x:v>
      </x:c>
      <x:c r="B398" s="15" t="str">
        <x:f>IF(AND(A386&lt;&gt;"",OR(B387="営業",B387="休業"),COUNT(B395:B397)=3),SUM(B395:B397),"")</x:f>
      </x:c>
    </x:row>
    <x:row r="399" ht="36" customHeight="1">
      <x:c r="A399" s="3" t="str">
        <x:v>売上−経費</x:v>
      </x:c>
      <x:c r="B399" s="15" t="str">
        <x:f>IF(AND(ISNUMBER(B392),ISNUMBER(B398)),B392-B398,"")</x:f>
      </x:c>
    </x:row>
    <x:row r="400" ht="58" customHeight="1">
      <x:c r="A400" s="28" t="str">
        <x:v>営業メモ</x:v>
      </x:c>
      <x:c r="B400" s="29"/>
    </x:row>
    <x:row r="401" ht="58" customHeight="1">
      <x:c r="A401" s="28" t="str">
        <x:v>明日・引継ぎ</x:v>
      </x:c>
      <x:c r="B401" s="29"/>
    </x:row>
    <x:row r="402" ht="36" customHeight="1">
      <x:c r="A402" s="3" t="str">
        <x:v>入力の確認</x:v>
      </x:c>
      <x:c r="B402" s="30" t="str">
        <x:f>IF(A386="","対象外",IF(B387="","未記入",IF(OR(B387="営業",B387="休業"),IF(AND(ISNUMBER(B392),ISNUMBER(B398)),IF(B387="営業",IF(AND(ISNUMBER(B393),B393&gt;=0,MOD(B393,1)=0,OR(B392=0,B393&gt;0)),"記入済み","客数を確認"),IF(B392=0,"記入済み","休業の売上を確認")),"金額を確認"),"営業/休業を選択")))</x:f>
        <x:v>未記入</x:v>
      </x:c>
    </x:row>
    <x:row r="403" ht="12" customHeight="1">
      <x:c r="A403" s="3"/>
      <x:c r="B403" s="3"/>
    </x:row>
    <x:row r="404" ht="32" customHeight="1">
      <x:c r="A404" s="23" t="n">
        <x:f>IF(AND(ISNUMBER('月のまとめ'!$B$4),'月のまとめ'!$B$4&gt;0),IF(23&lt;=DAY(EOMONTH('月のまとめ'!$B$4,0)),DATE(YEAR('月のまとめ'!$B$4),MONTH('月のまとめ'!$B$4),23),""),"")</x:f>
        <x:v>46318</x:v>
      </x:c>
      <x:c r="B404" s="24" t="str">
        <x:v>入力欄</x:v>
      </x:c>
    </x:row>
    <x:row r="405" ht="36" customHeight="1">
      <x:c r="A405" s="3" t="str">
        <x:v>営業/休業</x:v>
      </x:c>
      <x:c r="B405" s="27"/>
    </x:row>
    <x:row r="406" ht="36" customHeight="1">
      <x:c r="A406" s="3" t="str">
        <x:v>担当・シフト</x:v>
      </x:c>
      <x:c r="B406" s="27"/>
    </x:row>
    <x:row r="407" ht="36" customHeight="1">
      <x:c r="A407" s="3" t="str">
        <x:v>現金売上（円）</x:v>
      </x:c>
      <x:c r="B407" s="9"/>
    </x:row>
    <x:row r="408" ht="36" customHeight="1">
      <x:c r="A408" s="3" t="str">
        <x:v>カード売上（円）</x:v>
      </x:c>
      <x:c r="B408" s="9"/>
    </x:row>
    <x:row r="409" ht="36" customHeight="1">
      <x:c r="A409" s="3" t="str">
        <x:v>QR・他売上（円）</x:v>
      </x:c>
      <x:c r="B409" s="9"/>
    </x:row>
    <x:row r="410" ht="36" customHeight="1">
      <x:c r="A410" s="3" t="str">
        <x:v>売上合計（自動）</x:v>
      </x:c>
      <x:c r="B410" s="15" t="str">
        <x:f>IF(A404="","",IF(B405="休業",IF(COUNTA(B407:B409)=0,0,IF(COUNT(B407:B409)=3,SUM(B407:B409),"")),IF(B405="営業",IF(COUNT(B407:B409)=3,SUM(B407:B409),""),"")))</x:f>
      </x:c>
    </x:row>
    <x:row r="411" ht="36" customHeight="1">
      <x:c r="A411" s="3" t="str">
        <x:v>来店人数（人）</x:v>
      </x:c>
      <x:c r="B411" s="9"/>
    </x:row>
    <x:row r="412" ht="36" customHeight="1">
      <x:c r="A412" s="3" t="str">
        <x:v>客単価（自動）</x:v>
      </x:c>
      <x:c r="B412" s="15" t="str">
        <x:f>IF(AND(ISNUMBER(B410),ISNUMBER(B411),B411&gt;0),B410/B411,"")</x:f>
      </x:c>
    </x:row>
    <x:row r="413" ht="36" customHeight="1">
      <x:c r="A413" s="3" t="str">
        <x:v>仕入額（円）</x:v>
      </x:c>
      <x:c r="B413" s="9"/>
    </x:row>
    <x:row r="414" ht="36" customHeight="1">
      <x:c r="A414" s="3" t="str">
        <x:v>人件費（円）</x:v>
      </x:c>
      <x:c r="B414" s="9"/>
    </x:row>
    <x:row r="415" ht="36" customHeight="1">
      <x:c r="A415" s="3" t="str">
        <x:v>他経費（円）</x:v>
      </x:c>
      <x:c r="B415" s="9"/>
    </x:row>
    <x:row r="416" ht="36" customHeight="1">
      <x:c r="A416" s="3" t="str">
        <x:v>経費合計（自動）</x:v>
      </x:c>
      <x:c r="B416" s="15" t="str">
        <x:f>IF(AND(A404&lt;&gt;"",OR(B405="営業",B405="休業"),COUNT(B413:B415)=3),SUM(B413:B415),"")</x:f>
      </x:c>
    </x:row>
    <x:row r="417" ht="36" customHeight="1">
      <x:c r="A417" s="3" t="str">
        <x:v>売上−経費</x:v>
      </x:c>
      <x:c r="B417" s="15" t="str">
        <x:f>IF(AND(ISNUMBER(B410),ISNUMBER(B416)),B410-B416,"")</x:f>
      </x:c>
    </x:row>
    <x:row r="418" ht="58" customHeight="1">
      <x:c r="A418" s="28" t="str">
        <x:v>営業メモ</x:v>
      </x:c>
      <x:c r="B418" s="29"/>
    </x:row>
    <x:row r="419" ht="58" customHeight="1">
      <x:c r="A419" s="28" t="str">
        <x:v>明日・引継ぎ</x:v>
      </x:c>
      <x:c r="B419" s="29"/>
    </x:row>
    <x:row r="420" ht="36" customHeight="1">
      <x:c r="A420" s="3" t="str">
        <x:v>入力の確認</x:v>
      </x:c>
      <x:c r="B420" s="30" t="str">
        <x:f>IF(A404="","対象外",IF(B405="","未記入",IF(OR(B405="営業",B405="休業"),IF(AND(ISNUMBER(B410),ISNUMBER(B416)),IF(B405="営業",IF(AND(ISNUMBER(B411),B411&gt;=0,MOD(B411,1)=0,OR(B410=0,B411&gt;0)),"記入済み","客数を確認"),IF(B410=0,"記入済み","休業の売上を確認")),"金額を確認"),"営業/休業を選択")))</x:f>
        <x:v>未記入</x:v>
      </x:c>
    </x:row>
    <x:row r="421" ht="12" customHeight="1">
      <x:c r="A421" s="3"/>
      <x:c r="B421" s="3"/>
    </x:row>
    <x:row r="422" ht="32" customHeight="1">
      <x:c r="A422" s="23" t="n">
        <x:f>IF(AND(ISNUMBER('月のまとめ'!$B$4),'月のまとめ'!$B$4&gt;0),IF(24&lt;=DAY(EOMONTH('月のまとめ'!$B$4,0)),DATE(YEAR('月のまとめ'!$B$4),MONTH('月のまとめ'!$B$4),24),""),"")</x:f>
        <x:v>46319</x:v>
      </x:c>
      <x:c r="B422" s="24" t="str">
        <x:v>入力欄</x:v>
      </x:c>
    </x:row>
    <x:row r="423" ht="36" customHeight="1">
      <x:c r="A423" s="3" t="str">
        <x:v>営業/休業</x:v>
      </x:c>
      <x:c r="B423" s="27"/>
    </x:row>
    <x:row r="424" ht="36" customHeight="1">
      <x:c r="A424" s="3" t="str">
        <x:v>担当・シフト</x:v>
      </x:c>
      <x:c r="B424" s="27"/>
    </x:row>
    <x:row r="425" ht="36" customHeight="1">
      <x:c r="A425" s="3" t="str">
        <x:v>現金売上（円）</x:v>
      </x:c>
      <x:c r="B425" s="9"/>
    </x:row>
    <x:row r="426" ht="36" customHeight="1">
      <x:c r="A426" s="3" t="str">
        <x:v>カード売上（円）</x:v>
      </x:c>
      <x:c r="B426" s="9"/>
    </x:row>
    <x:row r="427" ht="36" customHeight="1">
      <x:c r="A427" s="3" t="str">
        <x:v>QR・他売上（円）</x:v>
      </x:c>
      <x:c r="B427" s="9"/>
    </x:row>
    <x:row r="428" ht="36" customHeight="1">
      <x:c r="A428" s="3" t="str">
        <x:v>売上合計（自動）</x:v>
      </x:c>
      <x:c r="B428" s="15" t="str">
        <x:f>IF(A422="","",IF(B423="休業",IF(COUNTA(B425:B427)=0,0,IF(COUNT(B425:B427)=3,SUM(B425:B427),"")),IF(B423="営業",IF(COUNT(B425:B427)=3,SUM(B425:B427),""),"")))</x:f>
      </x:c>
    </x:row>
    <x:row r="429" ht="36" customHeight="1">
      <x:c r="A429" s="3" t="str">
        <x:v>来店人数（人）</x:v>
      </x:c>
      <x:c r="B429" s="9"/>
    </x:row>
    <x:row r="430" ht="36" customHeight="1">
      <x:c r="A430" s="3" t="str">
        <x:v>客単価（自動）</x:v>
      </x:c>
      <x:c r="B430" s="15" t="str">
        <x:f>IF(AND(ISNUMBER(B428),ISNUMBER(B429),B429&gt;0),B428/B429,"")</x:f>
      </x:c>
    </x:row>
    <x:row r="431" ht="36" customHeight="1">
      <x:c r="A431" s="3" t="str">
        <x:v>仕入額（円）</x:v>
      </x:c>
      <x:c r="B431" s="9"/>
    </x:row>
    <x:row r="432" ht="36" customHeight="1">
      <x:c r="A432" s="3" t="str">
        <x:v>人件費（円）</x:v>
      </x:c>
      <x:c r="B432" s="9"/>
    </x:row>
    <x:row r="433" ht="36" customHeight="1">
      <x:c r="A433" s="3" t="str">
        <x:v>他経費（円）</x:v>
      </x:c>
      <x:c r="B433" s="9"/>
    </x:row>
    <x:row r="434" ht="36" customHeight="1">
      <x:c r="A434" s="3" t="str">
        <x:v>経費合計（自動）</x:v>
      </x:c>
      <x:c r="B434" s="15" t="str">
        <x:f>IF(AND(A422&lt;&gt;"",OR(B423="営業",B423="休業"),COUNT(B431:B433)=3),SUM(B431:B433),"")</x:f>
      </x:c>
    </x:row>
    <x:row r="435" ht="36" customHeight="1">
      <x:c r="A435" s="3" t="str">
        <x:v>売上−経費</x:v>
      </x:c>
      <x:c r="B435" s="15" t="str">
        <x:f>IF(AND(ISNUMBER(B428),ISNUMBER(B434)),B428-B434,"")</x:f>
      </x:c>
    </x:row>
    <x:row r="436" ht="58" customHeight="1">
      <x:c r="A436" s="28" t="str">
        <x:v>営業メモ</x:v>
      </x:c>
      <x:c r="B436" s="29"/>
    </x:row>
    <x:row r="437" ht="58" customHeight="1">
      <x:c r="A437" s="28" t="str">
        <x:v>明日・引継ぎ</x:v>
      </x:c>
      <x:c r="B437" s="29"/>
    </x:row>
    <x:row r="438" ht="36" customHeight="1">
      <x:c r="A438" s="3" t="str">
        <x:v>入力の確認</x:v>
      </x:c>
      <x:c r="B438" s="30" t="str">
        <x:f>IF(A422="","対象外",IF(B423="","未記入",IF(OR(B423="営業",B423="休業"),IF(AND(ISNUMBER(B428),ISNUMBER(B434)),IF(B423="営業",IF(AND(ISNUMBER(B429),B429&gt;=0,MOD(B429,1)=0,OR(B428=0,B429&gt;0)),"記入済み","客数を確認"),IF(B428=0,"記入済み","休業の売上を確認")),"金額を確認"),"営業/休業を選択")))</x:f>
        <x:v>未記入</x:v>
      </x:c>
    </x:row>
    <x:row r="439" ht="12" customHeight="1">
      <x:c r="A439" s="3"/>
      <x:c r="B439" s="3"/>
    </x:row>
    <x:row r="440" ht="32" customHeight="1">
      <x:c r="A440" s="23" t="n">
        <x:f>IF(AND(ISNUMBER('月のまとめ'!$B$4),'月のまとめ'!$B$4&gt;0),IF(25&lt;=DAY(EOMONTH('月のまとめ'!$B$4,0)),DATE(YEAR('月のまとめ'!$B$4),MONTH('月のまとめ'!$B$4),25),""),"")</x:f>
        <x:v>46320</x:v>
      </x:c>
      <x:c r="B440" s="24" t="str">
        <x:v>入力欄</x:v>
      </x:c>
    </x:row>
    <x:row r="441" ht="36" customHeight="1">
      <x:c r="A441" s="3" t="str">
        <x:v>営業/休業</x:v>
      </x:c>
      <x:c r="B441" s="27"/>
    </x:row>
    <x:row r="442" ht="36" customHeight="1">
      <x:c r="A442" s="3" t="str">
        <x:v>担当・シフト</x:v>
      </x:c>
      <x:c r="B442" s="27"/>
    </x:row>
    <x:row r="443" ht="36" customHeight="1">
      <x:c r="A443" s="3" t="str">
        <x:v>現金売上（円）</x:v>
      </x:c>
      <x:c r="B443" s="9"/>
    </x:row>
    <x:row r="444" ht="36" customHeight="1">
      <x:c r="A444" s="3" t="str">
        <x:v>カード売上（円）</x:v>
      </x:c>
      <x:c r="B444" s="9"/>
    </x:row>
    <x:row r="445" ht="36" customHeight="1">
      <x:c r="A445" s="3" t="str">
        <x:v>QR・他売上（円）</x:v>
      </x:c>
      <x:c r="B445" s="9"/>
    </x:row>
    <x:row r="446" ht="36" customHeight="1">
      <x:c r="A446" s="3" t="str">
        <x:v>売上合計（自動）</x:v>
      </x:c>
      <x:c r="B446" s="15" t="str">
        <x:f>IF(A440="","",IF(B441="休業",IF(COUNTA(B443:B445)=0,0,IF(COUNT(B443:B445)=3,SUM(B443:B445),"")),IF(B441="営業",IF(COUNT(B443:B445)=3,SUM(B443:B445),""),"")))</x:f>
      </x:c>
    </x:row>
    <x:row r="447" ht="36" customHeight="1">
      <x:c r="A447" s="3" t="str">
        <x:v>来店人数（人）</x:v>
      </x:c>
      <x:c r="B447" s="9"/>
    </x:row>
    <x:row r="448" ht="36" customHeight="1">
      <x:c r="A448" s="3" t="str">
        <x:v>客単価（自動）</x:v>
      </x:c>
      <x:c r="B448" s="15" t="str">
        <x:f>IF(AND(ISNUMBER(B446),ISNUMBER(B447),B447&gt;0),B446/B447,"")</x:f>
      </x:c>
    </x:row>
    <x:row r="449" ht="36" customHeight="1">
      <x:c r="A449" s="3" t="str">
        <x:v>仕入額（円）</x:v>
      </x:c>
      <x:c r="B449" s="9"/>
    </x:row>
    <x:row r="450" ht="36" customHeight="1">
      <x:c r="A450" s="3" t="str">
        <x:v>人件費（円）</x:v>
      </x:c>
      <x:c r="B450" s="9"/>
    </x:row>
    <x:row r="451" ht="36" customHeight="1">
      <x:c r="A451" s="3" t="str">
        <x:v>他経費（円）</x:v>
      </x:c>
      <x:c r="B451" s="9"/>
    </x:row>
    <x:row r="452" ht="36" customHeight="1">
      <x:c r="A452" s="3" t="str">
        <x:v>経費合計（自動）</x:v>
      </x:c>
      <x:c r="B452" s="15" t="str">
        <x:f>IF(AND(A440&lt;&gt;"",OR(B441="営業",B441="休業"),COUNT(B449:B451)=3),SUM(B449:B451),"")</x:f>
      </x:c>
    </x:row>
    <x:row r="453" ht="36" customHeight="1">
      <x:c r="A453" s="3" t="str">
        <x:v>売上−経費</x:v>
      </x:c>
      <x:c r="B453" s="15" t="str">
        <x:f>IF(AND(ISNUMBER(B446),ISNUMBER(B452)),B446-B452,"")</x:f>
      </x:c>
    </x:row>
    <x:row r="454" ht="58" customHeight="1">
      <x:c r="A454" s="28" t="str">
        <x:v>営業メモ</x:v>
      </x:c>
      <x:c r="B454" s="29"/>
    </x:row>
    <x:row r="455" ht="58" customHeight="1">
      <x:c r="A455" s="28" t="str">
        <x:v>明日・引継ぎ</x:v>
      </x:c>
      <x:c r="B455" s="29"/>
    </x:row>
    <x:row r="456" ht="36" customHeight="1">
      <x:c r="A456" s="3" t="str">
        <x:v>入力の確認</x:v>
      </x:c>
      <x:c r="B456" s="30" t="str">
        <x:f>IF(A440="","対象外",IF(B441="","未記入",IF(OR(B441="営業",B441="休業"),IF(AND(ISNUMBER(B446),ISNUMBER(B452)),IF(B441="営業",IF(AND(ISNUMBER(B447),B447&gt;=0,MOD(B447,1)=0,OR(B446=0,B447&gt;0)),"記入済み","客数を確認"),IF(B446=0,"記入済み","休業の売上を確認")),"金額を確認"),"営業/休業を選択")))</x:f>
        <x:v>未記入</x:v>
      </x:c>
    </x:row>
    <x:row r="457" ht="12" customHeight="1">
      <x:c r="A457" s="3"/>
      <x:c r="B457" s="3"/>
    </x:row>
    <x:row r="458" ht="32" customHeight="1">
      <x:c r="A458" s="23" t="n">
        <x:f>IF(AND(ISNUMBER('月のまとめ'!$B$4),'月のまとめ'!$B$4&gt;0),IF(26&lt;=DAY(EOMONTH('月のまとめ'!$B$4,0)),DATE(YEAR('月のまとめ'!$B$4),MONTH('月のまとめ'!$B$4),26),""),"")</x:f>
        <x:v>46321</x:v>
      </x:c>
      <x:c r="B458" s="24" t="str">
        <x:v>入力欄</x:v>
      </x:c>
    </x:row>
    <x:row r="459" ht="36" customHeight="1">
      <x:c r="A459" s="3" t="str">
        <x:v>営業/休業</x:v>
      </x:c>
      <x:c r="B459" s="27"/>
    </x:row>
    <x:row r="460" ht="36" customHeight="1">
      <x:c r="A460" s="3" t="str">
        <x:v>担当・シフト</x:v>
      </x:c>
      <x:c r="B460" s="27"/>
    </x:row>
    <x:row r="461" ht="36" customHeight="1">
      <x:c r="A461" s="3" t="str">
        <x:v>現金売上（円）</x:v>
      </x:c>
      <x:c r="B461" s="9"/>
    </x:row>
    <x:row r="462" ht="36" customHeight="1">
      <x:c r="A462" s="3" t="str">
        <x:v>カード売上（円）</x:v>
      </x:c>
      <x:c r="B462" s="9"/>
    </x:row>
    <x:row r="463" ht="36" customHeight="1">
      <x:c r="A463" s="3" t="str">
        <x:v>QR・他売上（円）</x:v>
      </x:c>
      <x:c r="B463" s="9"/>
    </x:row>
    <x:row r="464" ht="36" customHeight="1">
      <x:c r="A464" s="3" t="str">
        <x:v>売上合計（自動）</x:v>
      </x:c>
      <x:c r="B464" s="15" t="str">
        <x:f>IF(A458="","",IF(B459="休業",IF(COUNTA(B461:B463)=0,0,IF(COUNT(B461:B463)=3,SUM(B461:B463),"")),IF(B459="営業",IF(COUNT(B461:B463)=3,SUM(B461:B463),""),"")))</x:f>
      </x:c>
    </x:row>
    <x:row r="465" ht="36" customHeight="1">
      <x:c r="A465" s="3" t="str">
        <x:v>来店人数（人）</x:v>
      </x:c>
      <x:c r="B465" s="9"/>
    </x:row>
    <x:row r="466" ht="36" customHeight="1">
      <x:c r="A466" s="3" t="str">
        <x:v>客単価（自動）</x:v>
      </x:c>
      <x:c r="B466" s="15" t="str">
        <x:f>IF(AND(ISNUMBER(B464),ISNUMBER(B465),B465&gt;0),B464/B465,"")</x:f>
      </x:c>
    </x:row>
    <x:row r="467" ht="36" customHeight="1">
      <x:c r="A467" s="3" t="str">
        <x:v>仕入額（円）</x:v>
      </x:c>
      <x:c r="B467" s="9"/>
    </x:row>
    <x:row r="468" ht="36" customHeight="1">
      <x:c r="A468" s="3" t="str">
        <x:v>人件費（円）</x:v>
      </x:c>
      <x:c r="B468" s="9"/>
    </x:row>
    <x:row r="469" ht="36" customHeight="1">
      <x:c r="A469" s="3" t="str">
        <x:v>他経費（円）</x:v>
      </x:c>
      <x:c r="B469" s="9"/>
    </x:row>
    <x:row r="470" ht="36" customHeight="1">
      <x:c r="A470" s="3" t="str">
        <x:v>経費合計（自動）</x:v>
      </x:c>
      <x:c r="B470" s="15" t="str">
        <x:f>IF(AND(A458&lt;&gt;"",OR(B459="営業",B459="休業"),COUNT(B467:B469)=3),SUM(B467:B469),"")</x:f>
      </x:c>
    </x:row>
    <x:row r="471" ht="36" customHeight="1">
      <x:c r="A471" s="3" t="str">
        <x:v>売上−経費</x:v>
      </x:c>
      <x:c r="B471" s="15" t="str">
        <x:f>IF(AND(ISNUMBER(B464),ISNUMBER(B470)),B464-B470,"")</x:f>
      </x:c>
    </x:row>
    <x:row r="472" ht="58" customHeight="1">
      <x:c r="A472" s="28" t="str">
        <x:v>営業メモ</x:v>
      </x:c>
      <x:c r="B472" s="29"/>
    </x:row>
    <x:row r="473" ht="58" customHeight="1">
      <x:c r="A473" s="28" t="str">
        <x:v>明日・引継ぎ</x:v>
      </x:c>
      <x:c r="B473" s="29"/>
    </x:row>
    <x:row r="474" ht="36" customHeight="1">
      <x:c r="A474" s="3" t="str">
        <x:v>入力の確認</x:v>
      </x:c>
      <x:c r="B474" s="30" t="str">
        <x:f>IF(A458="","対象外",IF(B459="","未記入",IF(OR(B459="営業",B459="休業"),IF(AND(ISNUMBER(B464),ISNUMBER(B470)),IF(B459="営業",IF(AND(ISNUMBER(B465),B465&gt;=0,MOD(B465,1)=0,OR(B464=0,B465&gt;0)),"記入済み","客数を確認"),IF(B464=0,"記入済み","休業の売上を確認")),"金額を確認"),"営業/休業を選択")))</x:f>
        <x:v>未記入</x:v>
      </x:c>
    </x:row>
    <x:row r="475" ht="12" customHeight="1">
      <x:c r="A475" s="3"/>
      <x:c r="B475" s="3"/>
    </x:row>
    <x:row r="476" ht="32" customHeight="1">
      <x:c r="A476" s="23" t="n">
        <x:f>IF(AND(ISNUMBER('月のまとめ'!$B$4),'月のまとめ'!$B$4&gt;0),IF(27&lt;=DAY(EOMONTH('月のまとめ'!$B$4,0)),DATE(YEAR('月のまとめ'!$B$4),MONTH('月のまとめ'!$B$4),27),""),"")</x:f>
        <x:v>46322</x:v>
      </x:c>
      <x:c r="B476" s="24" t="str">
        <x:v>入力欄</x:v>
      </x:c>
    </x:row>
    <x:row r="477" ht="36" customHeight="1">
      <x:c r="A477" s="3" t="str">
        <x:v>営業/休業</x:v>
      </x:c>
      <x:c r="B477" s="27"/>
    </x:row>
    <x:row r="478" ht="36" customHeight="1">
      <x:c r="A478" s="3" t="str">
        <x:v>担当・シフト</x:v>
      </x:c>
      <x:c r="B478" s="27"/>
    </x:row>
    <x:row r="479" ht="36" customHeight="1">
      <x:c r="A479" s="3" t="str">
        <x:v>現金売上（円）</x:v>
      </x:c>
      <x:c r="B479" s="9"/>
    </x:row>
    <x:row r="480" ht="36" customHeight="1">
      <x:c r="A480" s="3" t="str">
        <x:v>カード売上（円）</x:v>
      </x:c>
      <x:c r="B480" s="9"/>
    </x:row>
    <x:row r="481" ht="36" customHeight="1">
      <x:c r="A481" s="3" t="str">
        <x:v>QR・他売上（円）</x:v>
      </x:c>
      <x:c r="B481" s="9"/>
    </x:row>
    <x:row r="482" ht="36" customHeight="1">
      <x:c r="A482" s="3" t="str">
        <x:v>売上合計（自動）</x:v>
      </x:c>
      <x:c r="B482" s="15" t="str">
        <x:f>IF(A476="","",IF(B477="休業",IF(COUNTA(B479:B481)=0,0,IF(COUNT(B479:B481)=3,SUM(B479:B481),"")),IF(B477="営業",IF(COUNT(B479:B481)=3,SUM(B479:B481),""),"")))</x:f>
      </x:c>
    </x:row>
    <x:row r="483" ht="36" customHeight="1">
      <x:c r="A483" s="3" t="str">
        <x:v>来店人数（人）</x:v>
      </x:c>
      <x:c r="B483" s="9"/>
    </x:row>
    <x:row r="484" ht="36" customHeight="1">
      <x:c r="A484" s="3" t="str">
        <x:v>客単価（自動）</x:v>
      </x:c>
      <x:c r="B484" s="15" t="str">
        <x:f>IF(AND(ISNUMBER(B482),ISNUMBER(B483),B483&gt;0),B482/B483,"")</x:f>
      </x:c>
    </x:row>
    <x:row r="485" ht="36" customHeight="1">
      <x:c r="A485" s="3" t="str">
        <x:v>仕入額（円）</x:v>
      </x:c>
      <x:c r="B485" s="9"/>
    </x:row>
    <x:row r="486" ht="36" customHeight="1">
      <x:c r="A486" s="3" t="str">
        <x:v>人件費（円）</x:v>
      </x:c>
      <x:c r="B486" s="9"/>
    </x:row>
    <x:row r="487" ht="36" customHeight="1">
      <x:c r="A487" s="3" t="str">
        <x:v>他経費（円）</x:v>
      </x:c>
      <x:c r="B487" s="9"/>
    </x:row>
    <x:row r="488" ht="36" customHeight="1">
      <x:c r="A488" s="3" t="str">
        <x:v>経費合計（自動）</x:v>
      </x:c>
      <x:c r="B488" s="15" t="str">
        <x:f>IF(AND(A476&lt;&gt;"",OR(B477="営業",B477="休業"),COUNT(B485:B487)=3),SUM(B485:B487),"")</x:f>
      </x:c>
    </x:row>
    <x:row r="489" ht="36" customHeight="1">
      <x:c r="A489" s="3" t="str">
        <x:v>売上−経費</x:v>
      </x:c>
      <x:c r="B489" s="15" t="str">
        <x:f>IF(AND(ISNUMBER(B482),ISNUMBER(B488)),B482-B488,"")</x:f>
      </x:c>
    </x:row>
    <x:row r="490" ht="58" customHeight="1">
      <x:c r="A490" s="28" t="str">
        <x:v>営業メモ</x:v>
      </x:c>
      <x:c r="B490" s="29"/>
    </x:row>
    <x:row r="491" ht="58" customHeight="1">
      <x:c r="A491" s="28" t="str">
        <x:v>明日・引継ぎ</x:v>
      </x:c>
      <x:c r="B491" s="29"/>
    </x:row>
    <x:row r="492" ht="36" customHeight="1">
      <x:c r="A492" s="3" t="str">
        <x:v>入力の確認</x:v>
      </x:c>
      <x:c r="B492" s="30" t="str">
        <x:f>IF(A476="","対象外",IF(B477="","未記入",IF(OR(B477="営業",B477="休業"),IF(AND(ISNUMBER(B482),ISNUMBER(B488)),IF(B477="営業",IF(AND(ISNUMBER(B483),B483&gt;=0,MOD(B483,1)=0,OR(B482=0,B483&gt;0)),"記入済み","客数を確認"),IF(B482=0,"記入済み","休業の売上を確認")),"金額を確認"),"営業/休業を選択")))</x:f>
        <x:v>未記入</x:v>
      </x:c>
    </x:row>
    <x:row r="493" ht="12" customHeight="1">
      <x:c r="A493" s="3"/>
      <x:c r="B493" s="3"/>
    </x:row>
    <x:row r="494" ht="32" customHeight="1">
      <x:c r="A494" s="23" t="n">
        <x:f>IF(AND(ISNUMBER('月のまとめ'!$B$4),'月のまとめ'!$B$4&gt;0),IF(28&lt;=DAY(EOMONTH('月のまとめ'!$B$4,0)),DATE(YEAR('月のまとめ'!$B$4),MONTH('月のまとめ'!$B$4),28),""),"")</x:f>
        <x:v>46323</x:v>
      </x:c>
      <x:c r="B494" s="24" t="str">
        <x:v>入力欄</x:v>
      </x:c>
    </x:row>
    <x:row r="495" ht="36" customHeight="1">
      <x:c r="A495" s="3" t="str">
        <x:v>営業/休業</x:v>
      </x:c>
      <x:c r="B495" s="27"/>
    </x:row>
    <x:row r="496" ht="36" customHeight="1">
      <x:c r="A496" s="3" t="str">
        <x:v>担当・シフト</x:v>
      </x:c>
      <x:c r="B496" s="27"/>
    </x:row>
    <x:row r="497" ht="36" customHeight="1">
      <x:c r="A497" s="3" t="str">
        <x:v>現金売上（円）</x:v>
      </x:c>
      <x:c r="B497" s="9"/>
    </x:row>
    <x:row r="498" ht="36" customHeight="1">
      <x:c r="A498" s="3" t="str">
        <x:v>カード売上（円）</x:v>
      </x:c>
      <x:c r="B498" s="9"/>
    </x:row>
    <x:row r="499" ht="36" customHeight="1">
      <x:c r="A499" s="3" t="str">
        <x:v>QR・他売上（円）</x:v>
      </x:c>
      <x:c r="B499" s="9"/>
    </x:row>
    <x:row r="500" ht="36" customHeight="1">
      <x:c r="A500" s="3" t="str">
        <x:v>売上合計（自動）</x:v>
      </x:c>
      <x:c r="B500" s="15" t="str">
        <x:f>IF(A494="","",IF(B495="休業",IF(COUNTA(B497:B499)=0,0,IF(COUNT(B497:B499)=3,SUM(B497:B499),"")),IF(B495="営業",IF(COUNT(B497:B499)=3,SUM(B497:B499),""),"")))</x:f>
      </x:c>
    </x:row>
    <x:row r="501" ht="36" customHeight="1">
      <x:c r="A501" s="3" t="str">
        <x:v>来店人数（人）</x:v>
      </x:c>
      <x:c r="B501" s="9"/>
    </x:row>
    <x:row r="502" ht="36" customHeight="1">
      <x:c r="A502" s="3" t="str">
        <x:v>客単価（自動）</x:v>
      </x:c>
      <x:c r="B502" s="15" t="str">
        <x:f>IF(AND(ISNUMBER(B500),ISNUMBER(B501),B501&gt;0),B500/B501,"")</x:f>
      </x:c>
    </x:row>
    <x:row r="503" ht="36" customHeight="1">
      <x:c r="A503" s="3" t="str">
        <x:v>仕入額（円）</x:v>
      </x:c>
      <x:c r="B503" s="9"/>
    </x:row>
    <x:row r="504" ht="36" customHeight="1">
      <x:c r="A504" s="3" t="str">
        <x:v>人件費（円）</x:v>
      </x:c>
      <x:c r="B504" s="9"/>
    </x:row>
    <x:row r="505" ht="36" customHeight="1">
      <x:c r="A505" s="3" t="str">
        <x:v>他経費（円）</x:v>
      </x:c>
      <x:c r="B505" s="9"/>
    </x:row>
    <x:row r="506" ht="36" customHeight="1">
      <x:c r="A506" s="3" t="str">
        <x:v>経費合計（自動）</x:v>
      </x:c>
      <x:c r="B506" s="15" t="str">
        <x:f>IF(AND(A494&lt;&gt;"",OR(B495="営業",B495="休業"),COUNT(B503:B505)=3),SUM(B503:B505),"")</x:f>
      </x:c>
    </x:row>
    <x:row r="507" ht="36" customHeight="1">
      <x:c r="A507" s="3" t="str">
        <x:v>売上−経費</x:v>
      </x:c>
      <x:c r="B507" s="15" t="str">
        <x:f>IF(AND(ISNUMBER(B500),ISNUMBER(B506)),B500-B506,"")</x:f>
      </x:c>
    </x:row>
    <x:row r="508" ht="58" customHeight="1">
      <x:c r="A508" s="28" t="str">
        <x:v>営業メモ</x:v>
      </x:c>
      <x:c r="B508" s="29"/>
    </x:row>
    <x:row r="509" ht="58" customHeight="1">
      <x:c r="A509" s="28" t="str">
        <x:v>明日・引継ぎ</x:v>
      </x:c>
      <x:c r="B509" s="29"/>
    </x:row>
    <x:row r="510" ht="36" customHeight="1">
      <x:c r="A510" s="3" t="str">
        <x:v>入力の確認</x:v>
      </x:c>
      <x:c r="B510" s="30" t="str">
        <x:f>IF(A494="","対象外",IF(B495="","未記入",IF(OR(B495="営業",B495="休業"),IF(AND(ISNUMBER(B500),ISNUMBER(B506)),IF(B495="営業",IF(AND(ISNUMBER(B501),B501&gt;=0,MOD(B501,1)=0,OR(B500=0,B501&gt;0)),"記入済み","客数を確認"),IF(B500=0,"記入済み","休業の売上を確認")),"金額を確認"),"営業/休業を選択")))</x:f>
        <x:v>未記入</x:v>
      </x:c>
    </x:row>
    <x:row r="511" ht="12" customHeight="1">
      <x:c r="A511" s="3"/>
      <x:c r="B511" s="3"/>
    </x:row>
    <x:row r="512" ht="32" customHeight="1">
      <x:c r="A512" s="23" t="n">
        <x:f>IF(AND(ISNUMBER('月のまとめ'!$B$4),'月のまとめ'!$B$4&gt;0),IF(29&lt;=DAY(EOMONTH('月のまとめ'!$B$4,0)),DATE(YEAR('月のまとめ'!$B$4),MONTH('月のまとめ'!$B$4),29),""),"")</x:f>
        <x:v>46324</x:v>
      </x:c>
      <x:c r="B512" s="24" t="str">
        <x:v>入力欄</x:v>
      </x:c>
    </x:row>
    <x:row r="513" ht="36" customHeight="1">
      <x:c r="A513" s="3" t="str">
        <x:v>営業/休業</x:v>
      </x:c>
      <x:c r="B513" s="27"/>
    </x:row>
    <x:row r="514" ht="36" customHeight="1">
      <x:c r="A514" s="3" t="str">
        <x:v>担当・シフト</x:v>
      </x:c>
      <x:c r="B514" s="27"/>
    </x:row>
    <x:row r="515" ht="36" customHeight="1">
      <x:c r="A515" s="3" t="str">
        <x:v>現金売上（円）</x:v>
      </x:c>
      <x:c r="B515" s="9"/>
    </x:row>
    <x:row r="516" ht="36" customHeight="1">
      <x:c r="A516" s="3" t="str">
        <x:v>カード売上（円）</x:v>
      </x:c>
      <x:c r="B516" s="9"/>
    </x:row>
    <x:row r="517" ht="36" customHeight="1">
      <x:c r="A517" s="3" t="str">
        <x:v>QR・他売上（円）</x:v>
      </x:c>
      <x:c r="B517" s="9"/>
    </x:row>
    <x:row r="518" ht="36" customHeight="1">
      <x:c r="A518" s="3" t="str">
        <x:v>売上合計（自動）</x:v>
      </x:c>
      <x:c r="B518" s="15" t="str">
        <x:f>IF(A512="","",IF(B513="休業",IF(COUNTA(B515:B517)=0,0,IF(COUNT(B515:B517)=3,SUM(B515:B517),"")),IF(B513="営業",IF(COUNT(B515:B517)=3,SUM(B515:B517),""),"")))</x:f>
      </x:c>
    </x:row>
    <x:row r="519" ht="36" customHeight="1">
      <x:c r="A519" s="3" t="str">
        <x:v>来店人数（人）</x:v>
      </x:c>
      <x:c r="B519" s="9"/>
    </x:row>
    <x:row r="520" ht="36" customHeight="1">
      <x:c r="A520" s="3" t="str">
        <x:v>客単価（自動）</x:v>
      </x:c>
      <x:c r="B520" s="15" t="str">
        <x:f>IF(AND(ISNUMBER(B518),ISNUMBER(B519),B519&gt;0),B518/B519,"")</x:f>
      </x:c>
    </x:row>
    <x:row r="521" ht="36" customHeight="1">
      <x:c r="A521" s="3" t="str">
        <x:v>仕入額（円）</x:v>
      </x:c>
      <x:c r="B521" s="9"/>
    </x:row>
    <x:row r="522" ht="36" customHeight="1">
      <x:c r="A522" s="3" t="str">
        <x:v>人件費（円）</x:v>
      </x:c>
      <x:c r="B522" s="9"/>
    </x:row>
    <x:row r="523" ht="36" customHeight="1">
      <x:c r="A523" s="3" t="str">
        <x:v>他経費（円）</x:v>
      </x:c>
      <x:c r="B523" s="9"/>
    </x:row>
    <x:row r="524" ht="36" customHeight="1">
      <x:c r="A524" s="3" t="str">
        <x:v>経費合計（自動）</x:v>
      </x:c>
      <x:c r="B524" s="15" t="str">
        <x:f>IF(AND(A512&lt;&gt;"",OR(B513="営業",B513="休業"),COUNT(B521:B523)=3),SUM(B521:B523),"")</x:f>
      </x:c>
    </x:row>
    <x:row r="525" ht="36" customHeight="1">
      <x:c r="A525" s="3" t="str">
        <x:v>売上−経費</x:v>
      </x:c>
      <x:c r="B525" s="15" t="str">
        <x:f>IF(AND(ISNUMBER(B518),ISNUMBER(B524)),B518-B524,"")</x:f>
      </x:c>
    </x:row>
    <x:row r="526" ht="58" customHeight="1">
      <x:c r="A526" s="28" t="str">
        <x:v>営業メモ</x:v>
      </x:c>
      <x:c r="B526" s="29"/>
    </x:row>
    <x:row r="527" ht="58" customHeight="1">
      <x:c r="A527" s="28" t="str">
        <x:v>明日・引継ぎ</x:v>
      </x:c>
      <x:c r="B527" s="29"/>
    </x:row>
    <x:row r="528" ht="36" customHeight="1">
      <x:c r="A528" s="3" t="str">
        <x:v>入力の確認</x:v>
      </x:c>
      <x:c r="B528" s="30" t="str">
        <x:f>IF(A512="","対象外",IF(B513="","未記入",IF(OR(B513="営業",B513="休業"),IF(AND(ISNUMBER(B518),ISNUMBER(B524)),IF(B513="営業",IF(AND(ISNUMBER(B519),B519&gt;=0,MOD(B519,1)=0,OR(B518=0,B519&gt;0)),"記入済み","客数を確認"),IF(B518=0,"記入済み","休業の売上を確認")),"金額を確認"),"営業/休業を選択")))</x:f>
        <x:v>未記入</x:v>
      </x:c>
    </x:row>
    <x:row r="529" ht="12" customHeight="1">
      <x:c r="A529" s="3"/>
      <x:c r="B529" s="3"/>
    </x:row>
    <x:row r="530" ht="32" customHeight="1">
      <x:c r="A530" s="23" t="n">
        <x:f>IF(AND(ISNUMBER('月のまとめ'!$B$4),'月のまとめ'!$B$4&gt;0),IF(30&lt;=DAY(EOMONTH('月のまとめ'!$B$4,0)),DATE(YEAR('月のまとめ'!$B$4),MONTH('月のまとめ'!$B$4),30),""),"")</x:f>
        <x:v>46325</x:v>
      </x:c>
      <x:c r="B530" s="24" t="str">
        <x:v>入力欄</x:v>
      </x:c>
    </x:row>
    <x:row r="531" ht="36" customHeight="1">
      <x:c r="A531" s="3" t="str">
        <x:v>営業/休業</x:v>
      </x:c>
      <x:c r="B531" s="27"/>
    </x:row>
    <x:row r="532" ht="36" customHeight="1">
      <x:c r="A532" s="3" t="str">
        <x:v>担当・シフト</x:v>
      </x:c>
      <x:c r="B532" s="27"/>
    </x:row>
    <x:row r="533" ht="36" customHeight="1">
      <x:c r="A533" s="3" t="str">
        <x:v>現金売上（円）</x:v>
      </x:c>
      <x:c r="B533" s="9"/>
    </x:row>
    <x:row r="534" ht="36" customHeight="1">
      <x:c r="A534" s="3" t="str">
        <x:v>カード売上（円）</x:v>
      </x:c>
      <x:c r="B534" s="9"/>
    </x:row>
    <x:row r="535" ht="36" customHeight="1">
      <x:c r="A535" s="3" t="str">
        <x:v>QR・他売上（円）</x:v>
      </x:c>
      <x:c r="B535" s="9"/>
    </x:row>
    <x:row r="536" ht="36" customHeight="1">
      <x:c r="A536" s="3" t="str">
        <x:v>売上合計（自動）</x:v>
      </x:c>
      <x:c r="B536" s="15" t="str">
        <x:f>IF(A530="","",IF(B531="休業",IF(COUNTA(B533:B535)=0,0,IF(COUNT(B533:B535)=3,SUM(B533:B535),"")),IF(B531="営業",IF(COUNT(B533:B535)=3,SUM(B533:B535),""),"")))</x:f>
      </x:c>
    </x:row>
    <x:row r="537" ht="36" customHeight="1">
      <x:c r="A537" s="3" t="str">
        <x:v>来店人数（人）</x:v>
      </x:c>
      <x:c r="B537" s="9"/>
    </x:row>
    <x:row r="538" ht="36" customHeight="1">
      <x:c r="A538" s="3" t="str">
        <x:v>客単価（自動）</x:v>
      </x:c>
      <x:c r="B538" s="15" t="str">
        <x:f>IF(AND(ISNUMBER(B536),ISNUMBER(B537),B537&gt;0),B536/B537,"")</x:f>
      </x:c>
    </x:row>
    <x:row r="539" ht="36" customHeight="1">
      <x:c r="A539" s="3" t="str">
        <x:v>仕入額（円）</x:v>
      </x:c>
      <x:c r="B539" s="9"/>
    </x:row>
    <x:row r="540" ht="36" customHeight="1">
      <x:c r="A540" s="3" t="str">
        <x:v>人件費（円）</x:v>
      </x:c>
      <x:c r="B540" s="9"/>
    </x:row>
    <x:row r="541" ht="36" customHeight="1">
      <x:c r="A541" s="3" t="str">
        <x:v>他経費（円）</x:v>
      </x:c>
      <x:c r="B541" s="9"/>
    </x:row>
    <x:row r="542" ht="36" customHeight="1">
      <x:c r="A542" s="3" t="str">
        <x:v>経費合計（自動）</x:v>
      </x:c>
      <x:c r="B542" s="15" t="str">
        <x:f>IF(AND(A530&lt;&gt;"",OR(B531="営業",B531="休業"),COUNT(B539:B541)=3),SUM(B539:B541),"")</x:f>
      </x:c>
    </x:row>
    <x:row r="543" ht="36" customHeight="1">
      <x:c r="A543" s="3" t="str">
        <x:v>売上−経費</x:v>
      </x:c>
      <x:c r="B543" s="15" t="str">
        <x:f>IF(AND(ISNUMBER(B536),ISNUMBER(B542)),B536-B542,"")</x:f>
      </x:c>
    </x:row>
    <x:row r="544" ht="58" customHeight="1">
      <x:c r="A544" s="28" t="str">
        <x:v>営業メモ</x:v>
      </x:c>
      <x:c r="B544" s="29"/>
    </x:row>
    <x:row r="545" ht="58" customHeight="1">
      <x:c r="A545" s="28" t="str">
        <x:v>明日・引継ぎ</x:v>
      </x:c>
      <x:c r="B545" s="29"/>
    </x:row>
    <x:row r="546" ht="36" customHeight="1">
      <x:c r="A546" s="3" t="str">
        <x:v>入力の確認</x:v>
      </x:c>
      <x:c r="B546" s="30" t="str">
        <x:f>IF(A530="","対象外",IF(B531="","未記入",IF(OR(B531="営業",B531="休業"),IF(AND(ISNUMBER(B536),ISNUMBER(B542)),IF(B531="営業",IF(AND(ISNUMBER(B537),B537&gt;=0,MOD(B537,1)=0,OR(B536=0,B537&gt;0)),"記入済み","客数を確認"),IF(B536=0,"記入済み","休業の売上を確認")),"金額を確認"),"営業/休業を選択")))</x:f>
        <x:v>未記入</x:v>
      </x:c>
    </x:row>
    <x:row r="547" ht="12" customHeight="1">
      <x:c r="A547" s="3"/>
      <x:c r="B547" s="3"/>
    </x:row>
    <x:row r="548" ht="32" customHeight="1">
      <x:c r="A548" s="23" t="n">
        <x:f>IF(AND(ISNUMBER('月のまとめ'!$B$4),'月のまとめ'!$B$4&gt;0),IF(31&lt;=DAY(EOMONTH('月のまとめ'!$B$4,0)),DATE(YEAR('月のまとめ'!$B$4),MONTH('月のまとめ'!$B$4),31),""),"")</x:f>
        <x:v>46326</x:v>
      </x:c>
      <x:c r="B548" s="24" t="str">
        <x:v>入力欄</x:v>
      </x:c>
    </x:row>
    <x:row r="549" ht="36" customHeight="1">
      <x:c r="A549" s="3" t="str">
        <x:v>営業/休業</x:v>
      </x:c>
      <x:c r="B549" s="27"/>
    </x:row>
    <x:row r="550" ht="36" customHeight="1">
      <x:c r="A550" s="3" t="str">
        <x:v>担当・シフト</x:v>
      </x:c>
      <x:c r="B550" s="27"/>
    </x:row>
    <x:row r="551" ht="36" customHeight="1">
      <x:c r="A551" s="3" t="str">
        <x:v>現金売上（円）</x:v>
      </x:c>
      <x:c r="B551" s="9"/>
    </x:row>
    <x:row r="552" ht="36" customHeight="1">
      <x:c r="A552" s="3" t="str">
        <x:v>カード売上（円）</x:v>
      </x:c>
      <x:c r="B552" s="9"/>
    </x:row>
    <x:row r="553" ht="36" customHeight="1">
      <x:c r="A553" s="3" t="str">
        <x:v>QR・他売上（円）</x:v>
      </x:c>
      <x:c r="B553" s="9"/>
    </x:row>
    <x:row r="554" ht="36" customHeight="1">
      <x:c r="A554" s="3" t="str">
        <x:v>売上合計（自動）</x:v>
      </x:c>
      <x:c r="B554" s="15" t="str">
        <x:f>IF(A548="","",IF(B549="休業",IF(COUNTA(B551:B553)=0,0,IF(COUNT(B551:B553)=3,SUM(B551:B553),"")),IF(B549="営業",IF(COUNT(B551:B553)=3,SUM(B551:B553),""),"")))</x:f>
      </x:c>
    </x:row>
    <x:row r="555" ht="36" customHeight="1">
      <x:c r="A555" s="3" t="str">
        <x:v>来店人数（人）</x:v>
      </x:c>
      <x:c r="B555" s="9"/>
    </x:row>
    <x:row r="556" ht="36" customHeight="1">
      <x:c r="A556" s="3" t="str">
        <x:v>客単価（自動）</x:v>
      </x:c>
      <x:c r="B556" s="15" t="str">
        <x:f>IF(AND(ISNUMBER(B554),ISNUMBER(B555),B555&gt;0),B554/B555,"")</x:f>
      </x:c>
    </x:row>
    <x:row r="557" ht="36" customHeight="1">
      <x:c r="A557" s="3" t="str">
        <x:v>仕入額（円）</x:v>
      </x:c>
      <x:c r="B557" s="9"/>
    </x:row>
    <x:row r="558" ht="36" customHeight="1">
      <x:c r="A558" s="3" t="str">
        <x:v>人件費（円）</x:v>
      </x:c>
      <x:c r="B558" s="9"/>
    </x:row>
    <x:row r="559" ht="36" customHeight="1">
      <x:c r="A559" s="3" t="str">
        <x:v>他経費（円）</x:v>
      </x:c>
      <x:c r="B559" s="9"/>
    </x:row>
    <x:row r="560" ht="36" customHeight="1">
      <x:c r="A560" s="3" t="str">
        <x:v>経費合計（自動）</x:v>
      </x:c>
      <x:c r="B560" s="15" t="str">
        <x:f>IF(AND(A548&lt;&gt;"",OR(B549="営業",B549="休業"),COUNT(B557:B559)=3),SUM(B557:B559),"")</x:f>
      </x:c>
    </x:row>
    <x:row r="561" ht="36" customHeight="1">
      <x:c r="A561" s="3" t="str">
        <x:v>売上−経費</x:v>
      </x:c>
      <x:c r="B561" s="15" t="str">
        <x:f>IF(AND(ISNUMBER(B554),ISNUMBER(B560)),B554-B560,"")</x:f>
      </x:c>
    </x:row>
    <x:row r="562" ht="58" customHeight="1">
      <x:c r="A562" s="28" t="str">
        <x:v>営業メモ</x:v>
      </x:c>
      <x:c r="B562" s="29"/>
    </x:row>
    <x:row r="563" ht="58" customHeight="1">
      <x:c r="A563" s="28" t="str">
        <x:v>明日・引継ぎ</x:v>
      </x:c>
      <x:c r="B563" s="29"/>
    </x:row>
    <x:row r="564" ht="36" customHeight="1">
      <x:c r="A564" s="3" t="str">
        <x:v>入力の確認</x:v>
      </x:c>
      <x:c r="B564" s="30" t="str">
        <x:f>IF(A548="","対象外",IF(B549="","未記入",IF(OR(B549="営業",B549="休業"),IF(AND(ISNUMBER(B554),ISNUMBER(B560)),IF(B549="営業",IF(AND(ISNUMBER(B555),B555&gt;=0,MOD(B555,1)=0,OR(B554=0,B555&gt;0)),"記入済み","客数を確認"),IF(B554=0,"記入済み","休業の売上を確認")),"金額を確認"),"営業/休業を選択")))</x:f>
        <x:v>未記入</x:v>
      </x:c>
    </x:row>
    <x:row r="565" ht="12" customHeight="1">
      <x:c r="A565" s="3"/>
      <x:c r="B565" s="3"/>
    </x:row>
  </x:sheetData>
  <x:conditionalFormatting sqref="B11:B11">
    <x:cfRule type="expression" dxfId="0" priority="1">
      <x:formula>AND(B11&lt;&gt;"",NOT(ISNUMBER(B11)))</x:formula>
    </x:cfRule>
  </x:conditionalFormatting>
  <x:conditionalFormatting sqref="B12:B12">
    <x:cfRule type="expression" dxfId="1" priority="2">
      <x:formula>AND(B12&lt;&gt;"",NOT(ISNUMBER(B12)))</x:formula>
    </x:cfRule>
  </x:conditionalFormatting>
  <x:conditionalFormatting sqref="B13:B13">
    <x:cfRule type="expression" dxfId="2" priority="3">
      <x:formula>AND(B13&lt;&gt;"",NOT(ISNUMBER(B13)))</x:formula>
    </x:cfRule>
  </x:conditionalFormatting>
  <x:conditionalFormatting sqref="B15:B15">
    <x:cfRule type="expression" dxfId="3" priority="4">
      <x:formula>AND(B15&lt;&gt;"",NOT(ISNUMBER(B15)))</x:formula>
    </x:cfRule>
  </x:conditionalFormatting>
  <x:conditionalFormatting sqref="B17:B17">
    <x:cfRule type="expression" dxfId="4" priority="5">
      <x:formula>AND(B17&lt;&gt;"",NOT(ISNUMBER(B17)))</x:formula>
    </x:cfRule>
  </x:conditionalFormatting>
  <x:conditionalFormatting sqref="B18:B18">
    <x:cfRule type="expression" dxfId="5" priority="6">
      <x:formula>AND(B18&lt;&gt;"",NOT(ISNUMBER(B18)))</x:formula>
    </x:cfRule>
  </x:conditionalFormatting>
  <x:conditionalFormatting sqref="B19:B19">
    <x:cfRule type="expression" dxfId="6" priority="7">
      <x:formula>AND(B19&lt;&gt;"",NOT(ISNUMBER(B19)))</x:formula>
    </x:cfRule>
  </x:conditionalFormatting>
  <x:conditionalFormatting sqref="B24:B24">
    <x:cfRule type="expression" dxfId="7" priority="8">
      <x:formula>AND(B24&lt;&gt;"未記入",B24&lt;&gt;"対象外",B24&lt;&gt;"記入済み")</x:formula>
    </x:cfRule>
  </x:conditionalFormatting>
  <x:conditionalFormatting sqref="B29:B29">
    <x:cfRule type="expression" dxfId="9" priority="9">
      <x:formula>AND(B29&lt;&gt;"",NOT(ISNUMBER(B29)))</x:formula>
    </x:cfRule>
  </x:conditionalFormatting>
  <x:conditionalFormatting sqref="B30:B30">
    <x:cfRule type="expression" dxfId="10" priority="10">
      <x:formula>AND(B30&lt;&gt;"",NOT(ISNUMBER(B30)))</x:formula>
    </x:cfRule>
  </x:conditionalFormatting>
  <x:conditionalFormatting sqref="B31:B31">
    <x:cfRule type="expression" dxfId="11" priority="11">
      <x:formula>AND(B31&lt;&gt;"",NOT(ISNUMBER(B31)))</x:formula>
    </x:cfRule>
  </x:conditionalFormatting>
  <x:conditionalFormatting sqref="B33:B33">
    <x:cfRule type="expression" dxfId="12" priority="12">
      <x:formula>AND(B33&lt;&gt;"",NOT(ISNUMBER(B33)))</x:formula>
    </x:cfRule>
  </x:conditionalFormatting>
  <x:conditionalFormatting sqref="B35:B35">
    <x:cfRule type="expression" dxfId="13" priority="13">
      <x:formula>AND(B35&lt;&gt;"",NOT(ISNUMBER(B35)))</x:formula>
    </x:cfRule>
  </x:conditionalFormatting>
  <x:conditionalFormatting sqref="B36:B36">
    <x:cfRule type="expression" dxfId="14" priority="14">
      <x:formula>AND(B36&lt;&gt;"",NOT(ISNUMBER(B36)))</x:formula>
    </x:cfRule>
  </x:conditionalFormatting>
  <x:conditionalFormatting sqref="B37:B37">
    <x:cfRule type="expression" dxfId="15" priority="15">
      <x:formula>AND(B37&lt;&gt;"",NOT(ISNUMBER(B37)))</x:formula>
    </x:cfRule>
  </x:conditionalFormatting>
  <x:conditionalFormatting sqref="B42:B42">
    <x:cfRule type="expression" dxfId="16" priority="16">
      <x:formula>AND(B42&lt;&gt;"未記入",B42&lt;&gt;"対象外",B42&lt;&gt;"記入済み")</x:formula>
    </x:cfRule>
  </x:conditionalFormatting>
  <x:conditionalFormatting sqref="B47:B47">
    <x:cfRule type="expression" dxfId="18" priority="17">
      <x:formula>AND(B47&lt;&gt;"",NOT(ISNUMBER(B47)))</x:formula>
    </x:cfRule>
  </x:conditionalFormatting>
  <x:conditionalFormatting sqref="B48:B48">
    <x:cfRule type="expression" dxfId="19" priority="18">
      <x:formula>AND(B48&lt;&gt;"",NOT(ISNUMBER(B48)))</x:formula>
    </x:cfRule>
  </x:conditionalFormatting>
  <x:conditionalFormatting sqref="B49:B49">
    <x:cfRule type="expression" dxfId="20" priority="19">
      <x:formula>AND(B49&lt;&gt;"",NOT(ISNUMBER(B49)))</x:formula>
    </x:cfRule>
  </x:conditionalFormatting>
  <x:conditionalFormatting sqref="B51:B51">
    <x:cfRule type="expression" dxfId="21" priority="20">
      <x:formula>AND(B51&lt;&gt;"",NOT(ISNUMBER(B51)))</x:formula>
    </x:cfRule>
  </x:conditionalFormatting>
  <x:conditionalFormatting sqref="B53:B53">
    <x:cfRule type="expression" dxfId="22" priority="21">
      <x:formula>AND(B53&lt;&gt;"",NOT(ISNUMBER(B53)))</x:formula>
    </x:cfRule>
  </x:conditionalFormatting>
  <x:conditionalFormatting sqref="B54:B54">
    <x:cfRule type="expression" dxfId="23" priority="22">
      <x:formula>AND(B54&lt;&gt;"",NOT(ISNUMBER(B54)))</x:formula>
    </x:cfRule>
  </x:conditionalFormatting>
  <x:conditionalFormatting sqref="B55:B55">
    <x:cfRule type="expression" dxfId="24" priority="23">
      <x:formula>AND(B55&lt;&gt;"",NOT(ISNUMBER(B55)))</x:formula>
    </x:cfRule>
  </x:conditionalFormatting>
  <x:conditionalFormatting sqref="B60:B60">
    <x:cfRule type="expression" dxfId="25" priority="24">
      <x:formula>AND(B60&lt;&gt;"未記入",B60&lt;&gt;"対象外",B60&lt;&gt;"記入済み")</x:formula>
    </x:cfRule>
  </x:conditionalFormatting>
  <x:conditionalFormatting sqref="B65:B65">
    <x:cfRule type="expression" dxfId="27" priority="25">
      <x:formula>AND(B65&lt;&gt;"",NOT(ISNUMBER(B65)))</x:formula>
    </x:cfRule>
  </x:conditionalFormatting>
  <x:conditionalFormatting sqref="B66:B66">
    <x:cfRule type="expression" dxfId="28" priority="26">
      <x:formula>AND(B66&lt;&gt;"",NOT(ISNUMBER(B66)))</x:formula>
    </x:cfRule>
  </x:conditionalFormatting>
  <x:conditionalFormatting sqref="B67:B67">
    <x:cfRule type="expression" dxfId="29" priority="27">
      <x:formula>AND(B67&lt;&gt;"",NOT(ISNUMBER(B67)))</x:formula>
    </x:cfRule>
  </x:conditionalFormatting>
  <x:conditionalFormatting sqref="B69:B69">
    <x:cfRule type="expression" dxfId="30" priority="28">
      <x:formula>AND(B69&lt;&gt;"",NOT(ISNUMBER(B69)))</x:formula>
    </x:cfRule>
  </x:conditionalFormatting>
  <x:conditionalFormatting sqref="B71:B71">
    <x:cfRule type="expression" dxfId="31" priority="29">
      <x:formula>AND(B71&lt;&gt;"",NOT(ISNUMBER(B71)))</x:formula>
    </x:cfRule>
  </x:conditionalFormatting>
  <x:conditionalFormatting sqref="B72:B72">
    <x:cfRule type="expression" dxfId="32" priority="30">
      <x:formula>AND(B72&lt;&gt;"",NOT(ISNUMBER(B72)))</x:formula>
    </x:cfRule>
  </x:conditionalFormatting>
  <x:conditionalFormatting sqref="B73:B73">
    <x:cfRule type="expression" dxfId="33" priority="31">
      <x:formula>AND(B73&lt;&gt;"",NOT(ISNUMBER(B73)))</x:formula>
    </x:cfRule>
  </x:conditionalFormatting>
  <x:conditionalFormatting sqref="B78:B78">
    <x:cfRule type="expression" dxfId="34" priority="32">
      <x:formula>AND(B78&lt;&gt;"未記入",B78&lt;&gt;"対象外",B78&lt;&gt;"記入済み")</x:formula>
    </x:cfRule>
  </x:conditionalFormatting>
  <x:conditionalFormatting sqref="B83:B83">
    <x:cfRule type="expression" dxfId="36" priority="33">
      <x:formula>AND(B83&lt;&gt;"",NOT(ISNUMBER(B83)))</x:formula>
    </x:cfRule>
  </x:conditionalFormatting>
  <x:conditionalFormatting sqref="B84:B84">
    <x:cfRule type="expression" dxfId="37" priority="34">
      <x:formula>AND(B84&lt;&gt;"",NOT(ISNUMBER(B84)))</x:formula>
    </x:cfRule>
  </x:conditionalFormatting>
  <x:conditionalFormatting sqref="B85:B85">
    <x:cfRule type="expression" dxfId="38" priority="35">
      <x:formula>AND(B85&lt;&gt;"",NOT(ISNUMBER(B85)))</x:formula>
    </x:cfRule>
  </x:conditionalFormatting>
  <x:conditionalFormatting sqref="B87:B87">
    <x:cfRule type="expression" dxfId="39" priority="36">
      <x:formula>AND(B87&lt;&gt;"",NOT(ISNUMBER(B87)))</x:formula>
    </x:cfRule>
  </x:conditionalFormatting>
  <x:conditionalFormatting sqref="B89:B89">
    <x:cfRule type="expression" dxfId="40" priority="37">
      <x:formula>AND(B89&lt;&gt;"",NOT(ISNUMBER(B89)))</x:formula>
    </x:cfRule>
  </x:conditionalFormatting>
  <x:conditionalFormatting sqref="B90:B90">
    <x:cfRule type="expression" dxfId="41" priority="38">
      <x:formula>AND(B90&lt;&gt;"",NOT(ISNUMBER(B90)))</x:formula>
    </x:cfRule>
  </x:conditionalFormatting>
  <x:conditionalFormatting sqref="B91:B91">
    <x:cfRule type="expression" dxfId="42" priority="39">
      <x:formula>AND(B91&lt;&gt;"",NOT(ISNUMBER(B91)))</x:formula>
    </x:cfRule>
  </x:conditionalFormatting>
  <x:conditionalFormatting sqref="B96:B96">
    <x:cfRule type="expression" dxfId="43" priority="40">
      <x:formula>AND(B96&lt;&gt;"未記入",B96&lt;&gt;"対象外",B96&lt;&gt;"記入済み")</x:formula>
    </x:cfRule>
  </x:conditionalFormatting>
  <x:conditionalFormatting sqref="B101:B101">
    <x:cfRule type="expression" dxfId="45" priority="41">
      <x:formula>AND(B101&lt;&gt;"",NOT(ISNUMBER(B101)))</x:formula>
    </x:cfRule>
  </x:conditionalFormatting>
  <x:conditionalFormatting sqref="B102:B102">
    <x:cfRule type="expression" dxfId="46" priority="42">
      <x:formula>AND(B102&lt;&gt;"",NOT(ISNUMBER(B102)))</x:formula>
    </x:cfRule>
  </x:conditionalFormatting>
  <x:conditionalFormatting sqref="B103:B103">
    <x:cfRule type="expression" dxfId="47" priority="43">
      <x:formula>AND(B103&lt;&gt;"",NOT(ISNUMBER(B103)))</x:formula>
    </x:cfRule>
  </x:conditionalFormatting>
  <x:conditionalFormatting sqref="B105:B105">
    <x:cfRule type="expression" dxfId="48" priority="44">
      <x:formula>AND(B105&lt;&gt;"",NOT(ISNUMBER(B105)))</x:formula>
    </x:cfRule>
  </x:conditionalFormatting>
  <x:conditionalFormatting sqref="B107:B107">
    <x:cfRule type="expression" dxfId="49" priority="45">
      <x:formula>AND(B107&lt;&gt;"",NOT(ISNUMBER(B107)))</x:formula>
    </x:cfRule>
  </x:conditionalFormatting>
  <x:conditionalFormatting sqref="B108:B108">
    <x:cfRule type="expression" dxfId="50" priority="46">
      <x:formula>AND(B108&lt;&gt;"",NOT(ISNUMBER(B108)))</x:formula>
    </x:cfRule>
  </x:conditionalFormatting>
  <x:conditionalFormatting sqref="B109:B109">
    <x:cfRule type="expression" dxfId="51" priority="47">
      <x:formula>AND(B109&lt;&gt;"",NOT(ISNUMBER(B109)))</x:formula>
    </x:cfRule>
  </x:conditionalFormatting>
  <x:conditionalFormatting sqref="B114:B114">
    <x:cfRule type="expression" dxfId="52" priority="48">
      <x:formula>AND(B114&lt;&gt;"未記入",B114&lt;&gt;"対象外",B114&lt;&gt;"記入済み")</x:formula>
    </x:cfRule>
  </x:conditionalFormatting>
  <x:conditionalFormatting sqref="B119:B119">
    <x:cfRule type="expression" dxfId="54" priority="49">
      <x:formula>AND(B119&lt;&gt;"",NOT(ISNUMBER(B119)))</x:formula>
    </x:cfRule>
  </x:conditionalFormatting>
  <x:conditionalFormatting sqref="B120:B120">
    <x:cfRule type="expression" dxfId="55" priority="50">
      <x:formula>AND(B120&lt;&gt;"",NOT(ISNUMBER(B120)))</x:formula>
    </x:cfRule>
  </x:conditionalFormatting>
  <x:conditionalFormatting sqref="B121:B121">
    <x:cfRule type="expression" dxfId="56" priority="51">
      <x:formula>AND(B121&lt;&gt;"",NOT(ISNUMBER(B121)))</x:formula>
    </x:cfRule>
  </x:conditionalFormatting>
  <x:conditionalFormatting sqref="B123:B123">
    <x:cfRule type="expression" dxfId="57" priority="52">
      <x:formula>AND(B123&lt;&gt;"",NOT(ISNUMBER(B123)))</x:formula>
    </x:cfRule>
  </x:conditionalFormatting>
  <x:conditionalFormatting sqref="B125:B125">
    <x:cfRule type="expression" dxfId="58" priority="53">
      <x:formula>AND(B125&lt;&gt;"",NOT(ISNUMBER(B125)))</x:formula>
    </x:cfRule>
  </x:conditionalFormatting>
  <x:conditionalFormatting sqref="B126:B126">
    <x:cfRule type="expression" dxfId="59" priority="54">
      <x:formula>AND(B126&lt;&gt;"",NOT(ISNUMBER(B126)))</x:formula>
    </x:cfRule>
  </x:conditionalFormatting>
  <x:conditionalFormatting sqref="B127:B127">
    <x:cfRule type="expression" dxfId="60" priority="55">
      <x:formula>AND(B127&lt;&gt;"",NOT(ISNUMBER(B127)))</x:formula>
    </x:cfRule>
  </x:conditionalFormatting>
  <x:conditionalFormatting sqref="B132:B132">
    <x:cfRule type="expression" dxfId="61" priority="56">
      <x:formula>AND(B132&lt;&gt;"未記入",B132&lt;&gt;"対象外",B132&lt;&gt;"記入済み")</x:formula>
    </x:cfRule>
  </x:conditionalFormatting>
  <x:conditionalFormatting sqref="B137:B137">
    <x:cfRule type="expression" dxfId="63" priority="57">
      <x:formula>AND(B137&lt;&gt;"",NOT(ISNUMBER(B137)))</x:formula>
    </x:cfRule>
  </x:conditionalFormatting>
  <x:conditionalFormatting sqref="B138:B138">
    <x:cfRule type="expression" dxfId="64" priority="58">
      <x:formula>AND(B138&lt;&gt;"",NOT(ISNUMBER(B138)))</x:formula>
    </x:cfRule>
  </x:conditionalFormatting>
  <x:conditionalFormatting sqref="B139:B139">
    <x:cfRule type="expression" dxfId="65" priority="59">
      <x:formula>AND(B139&lt;&gt;"",NOT(ISNUMBER(B139)))</x:formula>
    </x:cfRule>
  </x:conditionalFormatting>
  <x:conditionalFormatting sqref="B141:B141">
    <x:cfRule type="expression" dxfId="66" priority="60">
      <x:formula>AND(B141&lt;&gt;"",NOT(ISNUMBER(B141)))</x:formula>
    </x:cfRule>
  </x:conditionalFormatting>
  <x:conditionalFormatting sqref="B143:B143">
    <x:cfRule type="expression" dxfId="67" priority="61">
      <x:formula>AND(B143&lt;&gt;"",NOT(ISNUMBER(B143)))</x:formula>
    </x:cfRule>
  </x:conditionalFormatting>
  <x:conditionalFormatting sqref="B144:B144">
    <x:cfRule type="expression" dxfId="68" priority="62">
      <x:formula>AND(B144&lt;&gt;"",NOT(ISNUMBER(B144)))</x:formula>
    </x:cfRule>
  </x:conditionalFormatting>
  <x:conditionalFormatting sqref="B145:B145">
    <x:cfRule type="expression" dxfId="69" priority="63">
      <x:formula>AND(B145&lt;&gt;"",NOT(ISNUMBER(B145)))</x:formula>
    </x:cfRule>
  </x:conditionalFormatting>
  <x:conditionalFormatting sqref="B150:B150">
    <x:cfRule type="expression" dxfId="70" priority="64">
      <x:formula>AND(B150&lt;&gt;"未記入",B150&lt;&gt;"対象外",B150&lt;&gt;"記入済み")</x:formula>
    </x:cfRule>
  </x:conditionalFormatting>
  <x:conditionalFormatting sqref="B155:B155">
    <x:cfRule type="expression" dxfId="72" priority="65">
      <x:formula>AND(B155&lt;&gt;"",NOT(ISNUMBER(B155)))</x:formula>
    </x:cfRule>
  </x:conditionalFormatting>
  <x:conditionalFormatting sqref="B156:B156">
    <x:cfRule type="expression" dxfId="73" priority="66">
      <x:formula>AND(B156&lt;&gt;"",NOT(ISNUMBER(B156)))</x:formula>
    </x:cfRule>
  </x:conditionalFormatting>
  <x:conditionalFormatting sqref="B157:B157">
    <x:cfRule type="expression" dxfId="74" priority="67">
      <x:formula>AND(B157&lt;&gt;"",NOT(ISNUMBER(B157)))</x:formula>
    </x:cfRule>
  </x:conditionalFormatting>
  <x:conditionalFormatting sqref="B159:B159">
    <x:cfRule type="expression" dxfId="75" priority="68">
      <x:formula>AND(B159&lt;&gt;"",NOT(ISNUMBER(B159)))</x:formula>
    </x:cfRule>
  </x:conditionalFormatting>
  <x:conditionalFormatting sqref="B161:B161">
    <x:cfRule type="expression" dxfId="76" priority="69">
      <x:formula>AND(B161&lt;&gt;"",NOT(ISNUMBER(B161)))</x:formula>
    </x:cfRule>
  </x:conditionalFormatting>
  <x:conditionalFormatting sqref="B162:B162">
    <x:cfRule type="expression" dxfId="77" priority="70">
      <x:formula>AND(B162&lt;&gt;"",NOT(ISNUMBER(B162)))</x:formula>
    </x:cfRule>
  </x:conditionalFormatting>
  <x:conditionalFormatting sqref="B163:B163">
    <x:cfRule type="expression" dxfId="78" priority="71">
      <x:formula>AND(B163&lt;&gt;"",NOT(ISNUMBER(B163)))</x:formula>
    </x:cfRule>
  </x:conditionalFormatting>
  <x:conditionalFormatting sqref="B168:B168">
    <x:cfRule type="expression" dxfId="79" priority="72">
      <x:formula>AND(B168&lt;&gt;"未記入",B168&lt;&gt;"対象外",B168&lt;&gt;"記入済み")</x:formula>
    </x:cfRule>
  </x:conditionalFormatting>
  <x:conditionalFormatting sqref="B173:B173">
    <x:cfRule type="expression" dxfId="81" priority="73">
      <x:formula>AND(B173&lt;&gt;"",NOT(ISNUMBER(B173)))</x:formula>
    </x:cfRule>
  </x:conditionalFormatting>
  <x:conditionalFormatting sqref="B174:B174">
    <x:cfRule type="expression" dxfId="82" priority="74">
      <x:formula>AND(B174&lt;&gt;"",NOT(ISNUMBER(B174)))</x:formula>
    </x:cfRule>
  </x:conditionalFormatting>
  <x:conditionalFormatting sqref="B175:B175">
    <x:cfRule type="expression" dxfId="83" priority="75">
      <x:formula>AND(B175&lt;&gt;"",NOT(ISNUMBER(B175)))</x:formula>
    </x:cfRule>
  </x:conditionalFormatting>
  <x:conditionalFormatting sqref="B177:B177">
    <x:cfRule type="expression" dxfId="84" priority="76">
      <x:formula>AND(B177&lt;&gt;"",NOT(ISNUMBER(B177)))</x:formula>
    </x:cfRule>
  </x:conditionalFormatting>
  <x:conditionalFormatting sqref="B179:B179">
    <x:cfRule type="expression" dxfId="85" priority="77">
      <x:formula>AND(B179&lt;&gt;"",NOT(ISNUMBER(B179)))</x:formula>
    </x:cfRule>
  </x:conditionalFormatting>
  <x:conditionalFormatting sqref="B180:B180">
    <x:cfRule type="expression" dxfId="86" priority="78">
      <x:formula>AND(B180&lt;&gt;"",NOT(ISNUMBER(B180)))</x:formula>
    </x:cfRule>
  </x:conditionalFormatting>
  <x:conditionalFormatting sqref="B181:B181">
    <x:cfRule type="expression" dxfId="87" priority="79">
      <x:formula>AND(B181&lt;&gt;"",NOT(ISNUMBER(B181)))</x:formula>
    </x:cfRule>
  </x:conditionalFormatting>
  <x:conditionalFormatting sqref="B186:B186">
    <x:cfRule type="expression" dxfId="88" priority="80">
      <x:formula>AND(B186&lt;&gt;"未記入",B186&lt;&gt;"対象外",B186&lt;&gt;"記入済み")</x:formula>
    </x:cfRule>
  </x:conditionalFormatting>
  <x:conditionalFormatting sqref="B191:B191">
    <x:cfRule type="expression" dxfId="90" priority="81">
      <x:formula>AND(B191&lt;&gt;"",NOT(ISNUMBER(B191)))</x:formula>
    </x:cfRule>
  </x:conditionalFormatting>
  <x:conditionalFormatting sqref="B192:B192">
    <x:cfRule type="expression" dxfId="91" priority="82">
      <x:formula>AND(B192&lt;&gt;"",NOT(ISNUMBER(B192)))</x:formula>
    </x:cfRule>
  </x:conditionalFormatting>
  <x:conditionalFormatting sqref="B193:B193">
    <x:cfRule type="expression" dxfId="92" priority="83">
      <x:formula>AND(B193&lt;&gt;"",NOT(ISNUMBER(B193)))</x:formula>
    </x:cfRule>
  </x:conditionalFormatting>
  <x:conditionalFormatting sqref="B195:B195">
    <x:cfRule type="expression" dxfId="93" priority="84">
      <x:formula>AND(B195&lt;&gt;"",NOT(ISNUMBER(B195)))</x:formula>
    </x:cfRule>
  </x:conditionalFormatting>
  <x:conditionalFormatting sqref="B197:B197">
    <x:cfRule type="expression" dxfId="94" priority="85">
      <x:formula>AND(B197&lt;&gt;"",NOT(ISNUMBER(B197)))</x:formula>
    </x:cfRule>
  </x:conditionalFormatting>
  <x:conditionalFormatting sqref="B198:B198">
    <x:cfRule type="expression" dxfId="95" priority="86">
      <x:formula>AND(B198&lt;&gt;"",NOT(ISNUMBER(B198)))</x:formula>
    </x:cfRule>
  </x:conditionalFormatting>
  <x:conditionalFormatting sqref="B199:B199">
    <x:cfRule type="expression" dxfId="96" priority="87">
      <x:formula>AND(B199&lt;&gt;"",NOT(ISNUMBER(B199)))</x:formula>
    </x:cfRule>
  </x:conditionalFormatting>
  <x:conditionalFormatting sqref="B204:B204">
    <x:cfRule type="expression" dxfId="97" priority="88">
      <x:formula>AND(B204&lt;&gt;"未記入",B204&lt;&gt;"対象外",B204&lt;&gt;"記入済み")</x:formula>
    </x:cfRule>
  </x:conditionalFormatting>
  <x:conditionalFormatting sqref="B209:B209">
    <x:cfRule type="expression" dxfId="99" priority="89">
      <x:formula>AND(B209&lt;&gt;"",NOT(ISNUMBER(B209)))</x:formula>
    </x:cfRule>
  </x:conditionalFormatting>
  <x:conditionalFormatting sqref="B210:B210">
    <x:cfRule type="expression" dxfId="100" priority="90">
      <x:formula>AND(B210&lt;&gt;"",NOT(ISNUMBER(B210)))</x:formula>
    </x:cfRule>
  </x:conditionalFormatting>
  <x:conditionalFormatting sqref="B211:B211">
    <x:cfRule type="expression" dxfId="101" priority="91">
      <x:formula>AND(B211&lt;&gt;"",NOT(ISNUMBER(B211)))</x:formula>
    </x:cfRule>
  </x:conditionalFormatting>
  <x:conditionalFormatting sqref="B213:B213">
    <x:cfRule type="expression" dxfId="102" priority="92">
      <x:formula>AND(B213&lt;&gt;"",NOT(ISNUMBER(B213)))</x:formula>
    </x:cfRule>
  </x:conditionalFormatting>
  <x:conditionalFormatting sqref="B215:B215">
    <x:cfRule type="expression" dxfId="103" priority="93">
      <x:formula>AND(B215&lt;&gt;"",NOT(ISNUMBER(B215)))</x:formula>
    </x:cfRule>
  </x:conditionalFormatting>
  <x:conditionalFormatting sqref="B216:B216">
    <x:cfRule type="expression" dxfId="104" priority="94">
      <x:formula>AND(B216&lt;&gt;"",NOT(ISNUMBER(B216)))</x:formula>
    </x:cfRule>
  </x:conditionalFormatting>
  <x:conditionalFormatting sqref="B217:B217">
    <x:cfRule type="expression" dxfId="105" priority="95">
      <x:formula>AND(B217&lt;&gt;"",NOT(ISNUMBER(B217)))</x:formula>
    </x:cfRule>
  </x:conditionalFormatting>
  <x:conditionalFormatting sqref="B222:B222">
    <x:cfRule type="expression" dxfId="106" priority="96">
      <x:formula>AND(B222&lt;&gt;"未記入",B222&lt;&gt;"対象外",B222&lt;&gt;"記入済み")</x:formula>
    </x:cfRule>
  </x:conditionalFormatting>
  <x:conditionalFormatting sqref="B227:B227">
    <x:cfRule type="expression" dxfId="108" priority="97">
      <x:formula>AND(B227&lt;&gt;"",NOT(ISNUMBER(B227)))</x:formula>
    </x:cfRule>
  </x:conditionalFormatting>
  <x:conditionalFormatting sqref="B228:B228">
    <x:cfRule type="expression" dxfId="109" priority="98">
      <x:formula>AND(B228&lt;&gt;"",NOT(ISNUMBER(B228)))</x:formula>
    </x:cfRule>
  </x:conditionalFormatting>
  <x:conditionalFormatting sqref="B229:B229">
    <x:cfRule type="expression" dxfId="110" priority="99">
      <x:formula>AND(B229&lt;&gt;"",NOT(ISNUMBER(B229)))</x:formula>
    </x:cfRule>
  </x:conditionalFormatting>
  <x:conditionalFormatting sqref="B231:B231">
    <x:cfRule type="expression" dxfId="111" priority="100">
      <x:formula>AND(B231&lt;&gt;"",NOT(ISNUMBER(B231)))</x:formula>
    </x:cfRule>
  </x:conditionalFormatting>
  <x:conditionalFormatting sqref="B233:B233">
    <x:cfRule type="expression" dxfId="112" priority="101">
      <x:formula>AND(B233&lt;&gt;"",NOT(ISNUMBER(B233)))</x:formula>
    </x:cfRule>
  </x:conditionalFormatting>
  <x:conditionalFormatting sqref="B234:B234">
    <x:cfRule type="expression" dxfId="113" priority="102">
      <x:formula>AND(B234&lt;&gt;"",NOT(ISNUMBER(B234)))</x:formula>
    </x:cfRule>
  </x:conditionalFormatting>
  <x:conditionalFormatting sqref="B235:B235">
    <x:cfRule type="expression" dxfId="114" priority="103">
      <x:formula>AND(B235&lt;&gt;"",NOT(ISNUMBER(B235)))</x:formula>
    </x:cfRule>
  </x:conditionalFormatting>
  <x:conditionalFormatting sqref="B240:B240">
    <x:cfRule type="expression" dxfId="115" priority="104">
      <x:formula>AND(B240&lt;&gt;"未記入",B240&lt;&gt;"対象外",B240&lt;&gt;"記入済み")</x:formula>
    </x:cfRule>
  </x:conditionalFormatting>
  <x:conditionalFormatting sqref="B245:B245">
    <x:cfRule type="expression" dxfId="117" priority="105">
      <x:formula>AND(B245&lt;&gt;"",NOT(ISNUMBER(B245)))</x:formula>
    </x:cfRule>
  </x:conditionalFormatting>
  <x:conditionalFormatting sqref="B246:B246">
    <x:cfRule type="expression" dxfId="118" priority="106">
      <x:formula>AND(B246&lt;&gt;"",NOT(ISNUMBER(B246)))</x:formula>
    </x:cfRule>
  </x:conditionalFormatting>
  <x:conditionalFormatting sqref="B247:B247">
    <x:cfRule type="expression" dxfId="119" priority="107">
      <x:formula>AND(B247&lt;&gt;"",NOT(ISNUMBER(B247)))</x:formula>
    </x:cfRule>
  </x:conditionalFormatting>
  <x:conditionalFormatting sqref="B249:B249">
    <x:cfRule type="expression" dxfId="120" priority="108">
      <x:formula>AND(B249&lt;&gt;"",NOT(ISNUMBER(B249)))</x:formula>
    </x:cfRule>
  </x:conditionalFormatting>
  <x:conditionalFormatting sqref="B251:B251">
    <x:cfRule type="expression" dxfId="121" priority="109">
      <x:formula>AND(B251&lt;&gt;"",NOT(ISNUMBER(B251)))</x:formula>
    </x:cfRule>
  </x:conditionalFormatting>
  <x:conditionalFormatting sqref="B252:B252">
    <x:cfRule type="expression" dxfId="122" priority="110">
      <x:formula>AND(B252&lt;&gt;"",NOT(ISNUMBER(B252)))</x:formula>
    </x:cfRule>
  </x:conditionalFormatting>
  <x:conditionalFormatting sqref="B253:B253">
    <x:cfRule type="expression" dxfId="123" priority="111">
      <x:formula>AND(B253&lt;&gt;"",NOT(ISNUMBER(B253)))</x:formula>
    </x:cfRule>
  </x:conditionalFormatting>
  <x:conditionalFormatting sqref="B258:B258">
    <x:cfRule type="expression" dxfId="124" priority="112">
      <x:formula>AND(B258&lt;&gt;"未記入",B258&lt;&gt;"対象外",B258&lt;&gt;"記入済み")</x:formula>
    </x:cfRule>
  </x:conditionalFormatting>
  <x:conditionalFormatting sqref="B263:B263">
    <x:cfRule type="expression" dxfId="126" priority="113">
      <x:formula>AND(B263&lt;&gt;"",NOT(ISNUMBER(B263)))</x:formula>
    </x:cfRule>
  </x:conditionalFormatting>
  <x:conditionalFormatting sqref="B264:B264">
    <x:cfRule type="expression" dxfId="127" priority="114">
      <x:formula>AND(B264&lt;&gt;"",NOT(ISNUMBER(B264)))</x:formula>
    </x:cfRule>
  </x:conditionalFormatting>
  <x:conditionalFormatting sqref="B265:B265">
    <x:cfRule type="expression" dxfId="128" priority="115">
      <x:formula>AND(B265&lt;&gt;"",NOT(ISNUMBER(B265)))</x:formula>
    </x:cfRule>
  </x:conditionalFormatting>
  <x:conditionalFormatting sqref="B267:B267">
    <x:cfRule type="expression" dxfId="129" priority="116">
      <x:formula>AND(B267&lt;&gt;"",NOT(ISNUMBER(B267)))</x:formula>
    </x:cfRule>
  </x:conditionalFormatting>
  <x:conditionalFormatting sqref="B269:B269">
    <x:cfRule type="expression" dxfId="130" priority="117">
      <x:formula>AND(B269&lt;&gt;"",NOT(ISNUMBER(B269)))</x:formula>
    </x:cfRule>
  </x:conditionalFormatting>
  <x:conditionalFormatting sqref="B270:B270">
    <x:cfRule type="expression" dxfId="131" priority="118">
      <x:formula>AND(B270&lt;&gt;"",NOT(ISNUMBER(B270)))</x:formula>
    </x:cfRule>
  </x:conditionalFormatting>
  <x:conditionalFormatting sqref="B271:B271">
    <x:cfRule type="expression" dxfId="132" priority="119">
      <x:formula>AND(B271&lt;&gt;"",NOT(ISNUMBER(B271)))</x:formula>
    </x:cfRule>
  </x:conditionalFormatting>
  <x:conditionalFormatting sqref="B276:B276">
    <x:cfRule type="expression" dxfId="133" priority="120">
      <x:formula>AND(B276&lt;&gt;"未記入",B276&lt;&gt;"対象外",B276&lt;&gt;"記入済み")</x:formula>
    </x:cfRule>
  </x:conditionalFormatting>
  <x:conditionalFormatting sqref="B281:B281">
    <x:cfRule type="expression" dxfId="135" priority="121">
      <x:formula>AND(B281&lt;&gt;"",NOT(ISNUMBER(B281)))</x:formula>
    </x:cfRule>
  </x:conditionalFormatting>
  <x:conditionalFormatting sqref="B282:B282">
    <x:cfRule type="expression" dxfId="136" priority="122">
      <x:formula>AND(B282&lt;&gt;"",NOT(ISNUMBER(B282)))</x:formula>
    </x:cfRule>
  </x:conditionalFormatting>
  <x:conditionalFormatting sqref="B283:B283">
    <x:cfRule type="expression" dxfId="137" priority="123">
      <x:formula>AND(B283&lt;&gt;"",NOT(ISNUMBER(B283)))</x:formula>
    </x:cfRule>
  </x:conditionalFormatting>
  <x:conditionalFormatting sqref="B285:B285">
    <x:cfRule type="expression" dxfId="138" priority="124">
      <x:formula>AND(B285&lt;&gt;"",NOT(ISNUMBER(B285)))</x:formula>
    </x:cfRule>
  </x:conditionalFormatting>
  <x:conditionalFormatting sqref="B287:B287">
    <x:cfRule type="expression" dxfId="139" priority="125">
      <x:formula>AND(B287&lt;&gt;"",NOT(ISNUMBER(B287)))</x:formula>
    </x:cfRule>
  </x:conditionalFormatting>
  <x:conditionalFormatting sqref="B288:B288">
    <x:cfRule type="expression" dxfId="140" priority="126">
      <x:formula>AND(B288&lt;&gt;"",NOT(ISNUMBER(B288)))</x:formula>
    </x:cfRule>
  </x:conditionalFormatting>
  <x:conditionalFormatting sqref="B289:B289">
    <x:cfRule type="expression" dxfId="141" priority="127">
      <x:formula>AND(B289&lt;&gt;"",NOT(ISNUMBER(B289)))</x:formula>
    </x:cfRule>
  </x:conditionalFormatting>
  <x:conditionalFormatting sqref="B294:B294">
    <x:cfRule type="expression" dxfId="142" priority="128">
      <x:formula>AND(B294&lt;&gt;"未記入",B294&lt;&gt;"対象外",B294&lt;&gt;"記入済み")</x:formula>
    </x:cfRule>
  </x:conditionalFormatting>
  <x:conditionalFormatting sqref="B299:B299">
    <x:cfRule type="expression" dxfId="144" priority="129">
      <x:formula>AND(B299&lt;&gt;"",NOT(ISNUMBER(B299)))</x:formula>
    </x:cfRule>
  </x:conditionalFormatting>
  <x:conditionalFormatting sqref="B300:B300">
    <x:cfRule type="expression" dxfId="145" priority="130">
      <x:formula>AND(B300&lt;&gt;"",NOT(ISNUMBER(B300)))</x:formula>
    </x:cfRule>
  </x:conditionalFormatting>
  <x:conditionalFormatting sqref="B301:B301">
    <x:cfRule type="expression" dxfId="146" priority="131">
      <x:formula>AND(B301&lt;&gt;"",NOT(ISNUMBER(B301)))</x:formula>
    </x:cfRule>
  </x:conditionalFormatting>
  <x:conditionalFormatting sqref="B303:B303">
    <x:cfRule type="expression" dxfId="147" priority="132">
      <x:formula>AND(B303&lt;&gt;"",NOT(ISNUMBER(B303)))</x:formula>
    </x:cfRule>
  </x:conditionalFormatting>
  <x:conditionalFormatting sqref="B305:B305">
    <x:cfRule type="expression" dxfId="148" priority="133">
      <x:formula>AND(B305&lt;&gt;"",NOT(ISNUMBER(B305)))</x:formula>
    </x:cfRule>
  </x:conditionalFormatting>
  <x:conditionalFormatting sqref="B306:B306">
    <x:cfRule type="expression" dxfId="149" priority="134">
      <x:formula>AND(B306&lt;&gt;"",NOT(ISNUMBER(B306)))</x:formula>
    </x:cfRule>
  </x:conditionalFormatting>
  <x:conditionalFormatting sqref="B307:B307">
    <x:cfRule type="expression" dxfId="150" priority="135">
      <x:formula>AND(B307&lt;&gt;"",NOT(ISNUMBER(B307)))</x:formula>
    </x:cfRule>
  </x:conditionalFormatting>
  <x:conditionalFormatting sqref="B312:B312">
    <x:cfRule type="expression" dxfId="151" priority="136">
      <x:formula>AND(B312&lt;&gt;"未記入",B312&lt;&gt;"対象外",B312&lt;&gt;"記入済み")</x:formula>
    </x:cfRule>
  </x:conditionalFormatting>
  <x:conditionalFormatting sqref="B317:B317">
    <x:cfRule type="expression" dxfId="153" priority="137">
      <x:formula>AND(B317&lt;&gt;"",NOT(ISNUMBER(B317)))</x:formula>
    </x:cfRule>
  </x:conditionalFormatting>
  <x:conditionalFormatting sqref="B318:B318">
    <x:cfRule type="expression" dxfId="154" priority="138">
      <x:formula>AND(B318&lt;&gt;"",NOT(ISNUMBER(B318)))</x:formula>
    </x:cfRule>
  </x:conditionalFormatting>
  <x:conditionalFormatting sqref="B319:B319">
    <x:cfRule type="expression" dxfId="155" priority="139">
      <x:formula>AND(B319&lt;&gt;"",NOT(ISNUMBER(B319)))</x:formula>
    </x:cfRule>
  </x:conditionalFormatting>
  <x:conditionalFormatting sqref="B321:B321">
    <x:cfRule type="expression" dxfId="156" priority="140">
      <x:formula>AND(B321&lt;&gt;"",NOT(ISNUMBER(B321)))</x:formula>
    </x:cfRule>
  </x:conditionalFormatting>
  <x:conditionalFormatting sqref="B323:B323">
    <x:cfRule type="expression" dxfId="157" priority="141">
      <x:formula>AND(B323&lt;&gt;"",NOT(ISNUMBER(B323)))</x:formula>
    </x:cfRule>
  </x:conditionalFormatting>
  <x:conditionalFormatting sqref="B324:B324">
    <x:cfRule type="expression" dxfId="158" priority="142">
      <x:formula>AND(B324&lt;&gt;"",NOT(ISNUMBER(B324)))</x:formula>
    </x:cfRule>
  </x:conditionalFormatting>
  <x:conditionalFormatting sqref="B325:B325">
    <x:cfRule type="expression" dxfId="159" priority="143">
      <x:formula>AND(B325&lt;&gt;"",NOT(ISNUMBER(B325)))</x:formula>
    </x:cfRule>
  </x:conditionalFormatting>
  <x:conditionalFormatting sqref="B330:B330">
    <x:cfRule type="expression" dxfId="160" priority="144">
      <x:formula>AND(B330&lt;&gt;"未記入",B330&lt;&gt;"対象外",B330&lt;&gt;"記入済み")</x:formula>
    </x:cfRule>
  </x:conditionalFormatting>
  <x:conditionalFormatting sqref="B335:B335">
    <x:cfRule type="expression" dxfId="162" priority="145">
      <x:formula>AND(B335&lt;&gt;"",NOT(ISNUMBER(B335)))</x:formula>
    </x:cfRule>
  </x:conditionalFormatting>
  <x:conditionalFormatting sqref="B336:B336">
    <x:cfRule type="expression" dxfId="163" priority="146">
      <x:formula>AND(B336&lt;&gt;"",NOT(ISNUMBER(B336)))</x:formula>
    </x:cfRule>
  </x:conditionalFormatting>
  <x:conditionalFormatting sqref="B337:B337">
    <x:cfRule type="expression" dxfId="164" priority="147">
      <x:formula>AND(B337&lt;&gt;"",NOT(ISNUMBER(B337)))</x:formula>
    </x:cfRule>
  </x:conditionalFormatting>
  <x:conditionalFormatting sqref="B339:B339">
    <x:cfRule type="expression" dxfId="165" priority="148">
      <x:formula>AND(B339&lt;&gt;"",NOT(ISNUMBER(B339)))</x:formula>
    </x:cfRule>
  </x:conditionalFormatting>
  <x:conditionalFormatting sqref="B341:B341">
    <x:cfRule type="expression" dxfId="166" priority="149">
      <x:formula>AND(B341&lt;&gt;"",NOT(ISNUMBER(B341)))</x:formula>
    </x:cfRule>
  </x:conditionalFormatting>
  <x:conditionalFormatting sqref="B342:B342">
    <x:cfRule type="expression" dxfId="167" priority="150">
      <x:formula>AND(B342&lt;&gt;"",NOT(ISNUMBER(B342)))</x:formula>
    </x:cfRule>
  </x:conditionalFormatting>
  <x:conditionalFormatting sqref="B343:B343">
    <x:cfRule type="expression" dxfId="168" priority="151">
      <x:formula>AND(B343&lt;&gt;"",NOT(ISNUMBER(B343)))</x:formula>
    </x:cfRule>
  </x:conditionalFormatting>
  <x:conditionalFormatting sqref="B348:B348">
    <x:cfRule type="expression" dxfId="169" priority="152">
      <x:formula>AND(B348&lt;&gt;"未記入",B348&lt;&gt;"対象外",B348&lt;&gt;"記入済み")</x:formula>
    </x:cfRule>
  </x:conditionalFormatting>
  <x:conditionalFormatting sqref="B353:B353">
    <x:cfRule type="expression" dxfId="171" priority="153">
      <x:formula>AND(B353&lt;&gt;"",NOT(ISNUMBER(B353)))</x:formula>
    </x:cfRule>
  </x:conditionalFormatting>
  <x:conditionalFormatting sqref="B354:B354">
    <x:cfRule type="expression" dxfId="172" priority="154">
      <x:formula>AND(B354&lt;&gt;"",NOT(ISNUMBER(B354)))</x:formula>
    </x:cfRule>
  </x:conditionalFormatting>
  <x:conditionalFormatting sqref="B355:B355">
    <x:cfRule type="expression" dxfId="173" priority="155">
      <x:formula>AND(B355&lt;&gt;"",NOT(ISNUMBER(B355)))</x:formula>
    </x:cfRule>
  </x:conditionalFormatting>
  <x:conditionalFormatting sqref="B357:B357">
    <x:cfRule type="expression" dxfId="174" priority="156">
      <x:formula>AND(B357&lt;&gt;"",NOT(ISNUMBER(B357)))</x:formula>
    </x:cfRule>
  </x:conditionalFormatting>
  <x:conditionalFormatting sqref="B359:B359">
    <x:cfRule type="expression" dxfId="175" priority="157">
      <x:formula>AND(B359&lt;&gt;"",NOT(ISNUMBER(B359)))</x:formula>
    </x:cfRule>
  </x:conditionalFormatting>
  <x:conditionalFormatting sqref="B360:B360">
    <x:cfRule type="expression" dxfId="176" priority="158">
      <x:formula>AND(B360&lt;&gt;"",NOT(ISNUMBER(B360)))</x:formula>
    </x:cfRule>
  </x:conditionalFormatting>
  <x:conditionalFormatting sqref="B361:B361">
    <x:cfRule type="expression" dxfId="177" priority="159">
      <x:formula>AND(B361&lt;&gt;"",NOT(ISNUMBER(B361)))</x:formula>
    </x:cfRule>
  </x:conditionalFormatting>
  <x:conditionalFormatting sqref="B366:B366">
    <x:cfRule type="expression" dxfId="178" priority="160">
      <x:formula>AND(B366&lt;&gt;"未記入",B366&lt;&gt;"対象外",B366&lt;&gt;"記入済み")</x:formula>
    </x:cfRule>
  </x:conditionalFormatting>
  <x:conditionalFormatting sqref="B371:B371">
    <x:cfRule type="expression" dxfId="180" priority="161">
      <x:formula>AND(B371&lt;&gt;"",NOT(ISNUMBER(B371)))</x:formula>
    </x:cfRule>
  </x:conditionalFormatting>
  <x:conditionalFormatting sqref="B372:B372">
    <x:cfRule type="expression" dxfId="181" priority="162">
      <x:formula>AND(B372&lt;&gt;"",NOT(ISNUMBER(B372)))</x:formula>
    </x:cfRule>
  </x:conditionalFormatting>
  <x:conditionalFormatting sqref="B373:B373">
    <x:cfRule type="expression" dxfId="182" priority="163">
      <x:formula>AND(B373&lt;&gt;"",NOT(ISNUMBER(B373)))</x:formula>
    </x:cfRule>
  </x:conditionalFormatting>
  <x:conditionalFormatting sqref="B375:B375">
    <x:cfRule type="expression" dxfId="183" priority="164">
      <x:formula>AND(B375&lt;&gt;"",NOT(ISNUMBER(B375)))</x:formula>
    </x:cfRule>
  </x:conditionalFormatting>
  <x:conditionalFormatting sqref="B377:B377">
    <x:cfRule type="expression" dxfId="184" priority="165">
      <x:formula>AND(B377&lt;&gt;"",NOT(ISNUMBER(B377)))</x:formula>
    </x:cfRule>
  </x:conditionalFormatting>
  <x:conditionalFormatting sqref="B378:B378">
    <x:cfRule type="expression" dxfId="185" priority="166">
      <x:formula>AND(B378&lt;&gt;"",NOT(ISNUMBER(B378)))</x:formula>
    </x:cfRule>
  </x:conditionalFormatting>
  <x:conditionalFormatting sqref="B379:B379">
    <x:cfRule type="expression" dxfId="186" priority="167">
      <x:formula>AND(B379&lt;&gt;"",NOT(ISNUMBER(B379)))</x:formula>
    </x:cfRule>
  </x:conditionalFormatting>
  <x:conditionalFormatting sqref="B384:B384">
    <x:cfRule type="expression" dxfId="187" priority="168">
      <x:formula>AND(B384&lt;&gt;"未記入",B384&lt;&gt;"対象外",B384&lt;&gt;"記入済み")</x:formula>
    </x:cfRule>
  </x:conditionalFormatting>
  <x:conditionalFormatting sqref="B389:B389">
    <x:cfRule type="expression" dxfId="189" priority="169">
      <x:formula>AND(B389&lt;&gt;"",NOT(ISNUMBER(B389)))</x:formula>
    </x:cfRule>
  </x:conditionalFormatting>
  <x:conditionalFormatting sqref="B390:B390">
    <x:cfRule type="expression" dxfId="190" priority="170">
      <x:formula>AND(B390&lt;&gt;"",NOT(ISNUMBER(B390)))</x:formula>
    </x:cfRule>
  </x:conditionalFormatting>
  <x:conditionalFormatting sqref="B391:B391">
    <x:cfRule type="expression" dxfId="191" priority="171">
      <x:formula>AND(B391&lt;&gt;"",NOT(ISNUMBER(B391)))</x:formula>
    </x:cfRule>
  </x:conditionalFormatting>
  <x:conditionalFormatting sqref="B393:B393">
    <x:cfRule type="expression" dxfId="192" priority="172">
      <x:formula>AND(B393&lt;&gt;"",NOT(ISNUMBER(B393)))</x:formula>
    </x:cfRule>
  </x:conditionalFormatting>
  <x:conditionalFormatting sqref="B395:B395">
    <x:cfRule type="expression" dxfId="193" priority="173">
      <x:formula>AND(B395&lt;&gt;"",NOT(ISNUMBER(B395)))</x:formula>
    </x:cfRule>
  </x:conditionalFormatting>
  <x:conditionalFormatting sqref="B396:B396">
    <x:cfRule type="expression" dxfId="194" priority="174">
      <x:formula>AND(B396&lt;&gt;"",NOT(ISNUMBER(B396)))</x:formula>
    </x:cfRule>
  </x:conditionalFormatting>
  <x:conditionalFormatting sqref="B397:B397">
    <x:cfRule type="expression" dxfId="195" priority="175">
      <x:formula>AND(B397&lt;&gt;"",NOT(ISNUMBER(B397)))</x:formula>
    </x:cfRule>
  </x:conditionalFormatting>
  <x:conditionalFormatting sqref="B402:B402">
    <x:cfRule type="expression" dxfId="196" priority="176">
      <x:formula>AND(B402&lt;&gt;"未記入",B402&lt;&gt;"対象外",B402&lt;&gt;"記入済み")</x:formula>
    </x:cfRule>
  </x:conditionalFormatting>
  <x:conditionalFormatting sqref="B407:B407">
    <x:cfRule type="expression" dxfId="198" priority="177">
      <x:formula>AND(B407&lt;&gt;"",NOT(ISNUMBER(B407)))</x:formula>
    </x:cfRule>
  </x:conditionalFormatting>
  <x:conditionalFormatting sqref="B408:B408">
    <x:cfRule type="expression" dxfId="199" priority="178">
      <x:formula>AND(B408&lt;&gt;"",NOT(ISNUMBER(B408)))</x:formula>
    </x:cfRule>
  </x:conditionalFormatting>
  <x:conditionalFormatting sqref="B409:B409">
    <x:cfRule type="expression" dxfId="200" priority="179">
      <x:formula>AND(B409&lt;&gt;"",NOT(ISNUMBER(B409)))</x:formula>
    </x:cfRule>
  </x:conditionalFormatting>
  <x:conditionalFormatting sqref="B411:B411">
    <x:cfRule type="expression" dxfId="201" priority="180">
      <x:formula>AND(B411&lt;&gt;"",NOT(ISNUMBER(B411)))</x:formula>
    </x:cfRule>
  </x:conditionalFormatting>
  <x:conditionalFormatting sqref="B413:B413">
    <x:cfRule type="expression" dxfId="202" priority="181">
      <x:formula>AND(B413&lt;&gt;"",NOT(ISNUMBER(B413)))</x:formula>
    </x:cfRule>
  </x:conditionalFormatting>
  <x:conditionalFormatting sqref="B414:B414">
    <x:cfRule type="expression" dxfId="203" priority="182">
      <x:formula>AND(B414&lt;&gt;"",NOT(ISNUMBER(B414)))</x:formula>
    </x:cfRule>
  </x:conditionalFormatting>
  <x:conditionalFormatting sqref="B415:B415">
    <x:cfRule type="expression" dxfId="204" priority="183">
      <x:formula>AND(B415&lt;&gt;"",NOT(ISNUMBER(B415)))</x:formula>
    </x:cfRule>
  </x:conditionalFormatting>
  <x:conditionalFormatting sqref="B420:B420">
    <x:cfRule type="expression" dxfId="205" priority="184">
      <x:formula>AND(B420&lt;&gt;"未記入",B420&lt;&gt;"対象外",B420&lt;&gt;"記入済み")</x:formula>
    </x:cfRule>
  </x:conditionalFormatting>
  <x:conditionalFormatting sqref="B425:B425">
    <x:cfRule type="expression" dxfId="207" priority="185">
      <x:formula>AND(B425&lt;&gt;"",NOT(ISNUMBER(B425)))</x:formula>
    </x:cfRule>
  </x:conditionalFormatting>
  <x:conditionalFormatting sqref="B426:B426">
    <x:cfRule type="expression" dxfId="208" priority="186">
      <x:formula>AND(B426&lt;&gt;"",NOT(ISNUMBER(B426)))</x:formula>
    </x:cfRule>
  </x:conditionalFormatting>
  <x:conditionalFormatting sqref="B427:B427">
    <x:cfRule type="expression" dxfId="209" priority="187">
      <x:formula>AND(B427&lt;&gt;"",NOT(ISNUMBER(B427)))</x:formula>
    </x:cfRule>
  </x:conditionalFormatting>
  <x:conditionalFormatting sqref="B429:B429">
    <x:cfRule type="expression" dxfId="210" priority="188">
      <x:formula>AND(B429&lt;&gt;"",NOT(ISNUMBER(B429)))</x:formula>
    </x:cfRule>
  </x:conditionalFormatting>
  <x:conditionalFormatting sqref="B431:B431">
    <x:cfRule type="expression" dxfId="211" priority="189">
      <x:formula>AND(B431&lt;&gt;"",NOT(ISNUMBER(B431)))</x:formula>
    </x:cfRule>
  </x:conditionalFormatting>
  <x:conditionalFormatting sqref="B432:B432">
    <x:cfRule type="expression" dxfId="212" priority="190">
      <x:formula>AND(B432&lt;&gt;"",NOT(ISNUMBER(B432)))</x:formula>
    </x:cfRule>
  </x:conditionalFormatting>
  <x:conditionalFormatting sqref="B433:B433">
    <x:cfRule type="expression" dxfId="213" priority="191">
      <x:formula>AND(B433&lt;&gt;"",NOT(ISNUMBER(B433)))</x:formula>
    </x:cfRule>
  </x:conditionalFormatting>
  <x:conditionalFormatting sqref="B438:B438">
    <x:cfRule type="expression" dxfId="214" priority="192">
      <x:formula>AND(B438&lt;&gt;"未記入",B438&lt;&gt;"対象外",B438&lt;&gt;"記入済み")</x:formula>
    </x:cfRule>
  </x:conditionalFormatting>
  <x:conditionalFormatting sqref="B443:B443">
    <x:cfRule type="expression" dxfId="216" priority="193">
      <x:formula>AND(B443&lt;&gt;"",NOT(ISNUMBER(B443)))</x:formula>
    </x:cfRule>
  </x:conditionalFormatting>
  <x:conditionalFormatting sqref="B444:B444">
    <x:cfRule type="expression" dxfId="217" priority="194">
      <x:formula>AND(B444&lt;&gt;"",NOT(ISNUMBER(B444)))</x:formula>
    </x:cfRule>
  </x:conditionalFormatting>
  <x:conditionalFormatting sqref="B445:B445">
    <x:cfRule type="expression" dxfId="218" priority="195">
      <x:formula>AND(B445&lt;&gt;"",NOT(ISNUMBER(B445)))</x:formula>
    </x:cfRule>
  </x:conditionalFormatting>
  <x:conditionalFormatting sqref="B447:B447">
    <x:cfRule type="expression" dxfId="219" priority="196">
      <x:formula>AND(B447&lt;&gt;"",NOT(ISNUMBER(B447)))</x:formula>
    </x:cfRule>
  </x:conditionalFormatting>
  <x:conditionalFormatting sqref="B449:B449">
    <x:cfRule type="expression" dxfId="220" priority="197">
      <x:formula>AND(B449&lt;&gt;"",NOT(ISNUMBER(B449)))</x:formula>
    </x:cfRule>
  </x:conditionalFormatting>
  <x:conditionalFormatting sqref="B450:B450">
    <x:cfRule type="expression" dxfId="221" priority="198">
      <x:formula>AND(B450&lt;&gt;"",NOT(ISNUMBER(B450)))</x:formula>
    </x:cfRule>
  </x:conditionalFormatting>
  <x:conditionalFormatting sqref="B451:B451">
    <x:cfRule type="expression" dxfId="222" priority="199">
      <x:formula>AND(B451&lt;&gt;"",NOT(ISNUMBER(B451)))</x:formula>
    </x:cfRule>
  </x:conditionalFormatting>
  <x:conditionalFormatting sqref="B456:B456">
    <x:cfRule type="expression" dxfId="223" priority="200">
      <x:formula>AND(B456&lt;&gt;"未記入",B456&lt;&gt;"対象外",B456&lt;&gt;"記入済み")</x:formula>
    </x:cfRule>
  </x:conditionalFormatting>
  <x:conditionalFormatting sqref="B461:B461">
    <x:cfRule type="expression" dxfId="225" priority="201">
      <x:formula>AND(B461&lt;&gt;"",NOT(ISNUMBER(B461)))</x:formula>
    </x:cfRule>
  </x:conditionalFormatting>
  <x:conditionalFormatting sqref="B462:B462">
    <x:cfRule type="expression" dxfId="226" priority="202">
      <x:formula>AND(B462&lt;&gt;"",NOT(ISNUMBER(B462)))</x:formula>
    </x:cfRule>
  </x:conditionalFormatting>
  <x:conditionalFormatting sqref="B463:B463">
    <x:cfRule type="expression" dxfId="227" priority="203">
      <x:formula>AND(B463&lt;&gt;"",NOT(ISNUMBER(B463)))</x:formula>
    </x:cfRule>
  </x:conditionalFormatting>
  <x:conditionalFormatting sqref="B465:B465">
    <x:cfRule type="expression" dxfId="228" priority="204">
      <x:formula>AND(B465&lt;&gt;"",NOT(ISNUMBER(B465)))</x:formula>
    </x:cfRule>
  </x:conditionalFormatting>
  <x:conditionalFormatting sqref="B467:B467">
    <x:cfRule type="expression" dxfId="229" priority="205">
      <x:formula>AND(B467&lt;&gt;"",NOT(ISNUMBER(B467)))</x:formula>
    </x:cfRule>
  </x:conditionalFormatting>
  <x:conditionalFormatting sqref="B468:B468">
    <x:cfRule type="expression" dxfId="230" priority="206">
      <x:formula>AND(B468&lt;&gt;"",NOT(ISNUMBER(B468)))</x:formula>
    </x:cfRule>
  </x:conditionalFormatting>
  <x:conditionalFormatting sqref="B469:B469">
    <x:cfRule type="expression" dxfId="231" priority="207">
      <x:formula>AND(B469&lt;&gt;"",NOT(ISNUMBER(B469)))</x:formula>
    </x:cfRule>
  </x:conditionalFormatting>
  <x:conditionalFormatting sqref="B474:B474">
    <x:cfRule type="expression" dxfId="232" priority="208">
      <x:formula>AND(B474&lt;&gt;"未記入",B474&lt;&gt;"対象外",B474&lt;&gt;"記入済み")</x:formula>
    </x:cfRule>
  </x:conditionalFormatting>
  <x:conditionalFormatting sqref="B479:B479">
    <x:cfRule type="expression" dxfId="234" priority="209">
      <x:formula>AND(B479&lt;&gt;"",NOT(ISNUMBER(B479)))</x:formula>
    </x:cfRule>
  </x:conditionalFormatting>
  <x:conditionalFormatting sqref="B480:B480">
    <x:cfRule type="expression" dxfId="235" priority="210">
      <x:formula>AND(B480&lt;&gt;"",NOT(ISNUMBER(B480)))</x:formula>
    </x:cfRule>
  </x:conditionalFormatting>
  <x:conditionalFormatting sqref="B481:B481">
    <x:cfRule type="expression" dxfId="236" priority="211">
      <x:formula>AND(B481&lt;&gt;"",NOT(ISNUMBER(B481)))</x:formula>
    </x:cfRule>
  </x:conditionalFormatting>
  <x:conditionalFormatting sqref="B483:B483">
    <x:cfRule type="expression" dxfId="237" priority="212">
      <x:formula>AND(B483&lt;&gt;"",NOT(ISNUMBER(B483)))</x:formula>
    </x:cfRule>
  </x:conditionalFormatting>
  <x:conditionalFormatting sqref="B485:B485">
    <x:cfRule type="expression" dxfId="238" priority="213">
      <x:formula>AND(B485&lt;&gt;"",NOT(ISNUMBER(B485)))</x:formula>
    </x:cfRule>
  </x:conditionalFormatting>
  <x:conditionalFormatting sqref="B486:B486">
    <x:cfRule type="expression" dxfId="239" priority="214">
      <x:formula>AND(B486&lt;&gt;"",NOT(ISNUMBER(B486)))</x:formula>
    </x:cfRule>
  </x:conditionalFormatting>
  <x:conditionalFormatting sqref="B487:B487">
    <x:cfRule type="expression" dxfId="240" priority="215">
      <x:formula>AND(B487&lt;&gt;"",NOT(ISNUMBER(B487)))</x:formula>
    </x:cfRule>
  </x:conditionalFormatting>
  <x:conditionalFormatting sqref="B492:B492">
    <x:cfRule type="expression" dxfId="241" priority="216">
      <x:formula>AND(B492&lt;&gt;"未記入",B492&lt;&gt;"対象外",B492&lt;&gt;"記入済み")</x:formula>
    </x:cfRule>
  </x:conditionalFormatting>
  <x:conditionalFormatting sqref="B497:B497">
    <x:cfRule type="expression" dxfId="243" priority="217">
      <x:formula>AND(B497&lt;&gt;"",NOT(ISNUMBER(B497)))</x:formula>
    </x:cfRule>
  </x:conditionalFormatting>
  <x:conditionalFormatting sqref="B498:B498">
    <x:cfRule type="expression" dxfId="244" priority="218">
      <x:formula>AND(B498&lt;&gt;"",NOT(ISNUMBER(B498)))</x:formula>
    </x:cfRule>
  </x:conditionalFormatting>
  <x:conditionalFormatting sqref="B499:B499">
    <x:cfRule type="expression" dxfId="245" priority="219">
      <x:formula>AND(B499&lt;&gt;"",NOT(ISNUMBER(B499)))</x:formula>
    </x:cfRule>
  </x:conditionalFormatting>
  <x:conditionalFormatting sqref="B501:B501">
    <x:cfRule type="expression" dxfId="246" priority="220">
      <x:formula>AND(B501&lt;&gt;"",NOT(ISNUMBER(B501)))</x:formula>
    </x:cfRule>
  </x:conditionalFormatting>
  <x:conditionalFormatting sqref="B503:B503">
    <x:cfRule type="expression" dxfId="247" priority="221">
      <x:formula>AND(B503&lt;&gt;"",NOT(ISNUMBER(B503)))</x:formula>
    </x:cfRule>
  </x:conditionalFormatting>
  <x:conditionalFormatting sqref="B504:B504">
    <x:cfRule type="expression" dxfId="248" priority="222">
      <x:formula>AND(B504&lt;&gt;"",NOT(ISNUMBER(B504)))</x:formula>
    </x:cfRule>
  </x:conditionalFormatting>
  <x:conditionalFormatting sqref="B505:B505">
    <x:cfRule type="expression" dxfId="249" priority="223">
      <x:formula>AND(B505&lt;&gt;"",NOT(ISNUMBER(B505)))</x:formula>
    </x:cfRule>
  </x:conditionalFormatting>
  <x:conditionalFormatting sqref="B510:B510">
    <x:cfRule type="expression" dxfId="250" priority="224">
      <x:formula>AND(B510&lt;&gt;"未記入",B510&lt;&gt;"対象外",B510&lt;&gt;"記入済み")</x:formula>
    </x:cfRule>
  </x:conditionalFormatting>
  <x:conditionalFormatting sqref="B515:B515">
    <x:cfRule type="expression" dxfId="252" priority="225">
      <x:formula>AND(B515&lt;&gt;"",NOT(ISNUMBER(B515)))</x:formula>
    </x:cfRule>
  </x:conditionalFormatting>
  <x:conditionalFormatting sqref="B516:B516">
    <x:cfRule type="expression" dxfId="253" priority="226">
      <x:formula>AND(B516&lt;&gt;"",NOT(ISNUMBER(B516)))</x:formula>
    </x:cfRule>
  </x:conditionalFormatting>
  <x:conditionalFormatting sqref="B517:B517">
    <x:cfRule type="expression" dxfId="254" priority="227">
      <x:formula>AND(B517&lt;&gt;"",NOT(ISNUMBER(B517)))</x:formula>
    </x:cfRule>
  </x:conditionalFormatting>
  <x:conditionalFormatting sqref="B519:B519">
    <x:cfRule type="expression" dxfId="255" priority="228">
      <x:formula>AND(B519&lt;&gt;"",NOT(ISNUMBER(B519)))</x:formula>
    </x:cfRule>
  </x:conditionalFormatting>
  <x:conditionalFormatting sqref="B521:B521">
    <x:cfRule type="expression" dxfId="256" priority="229">
      <x:formula>AND(B521&lt;&gt;"",NOT(ISNUMBER(B521)))</x:formula>
    </x:cfRule>
  </x:conditionalFormatting>
  <x:conditionalFormatting sqref="B522:B522">
    <x:cfRule type="expression" dxfId="257" priority="230">
      <x:formula>AND(B522&lt;&gt;"",NOT(ISNUMBER(B522)))</x:formula>
    </x:cfRule>
  </x:conditionalFormatting>
  <x:conditionalFormatting sqref="B523:B523">
    <x:cfRule type="expression" dxfId="258" priority="231">
      <x:formula>AND(B523&lt;&gt;"",NOT(ISNUMBER(B523)))</x:formula>
    </x:cfRule>
  </x:conditionalFormatting>
  <x:conditionalFormatting sqref="B528:B528">
    <x:cfRule type="expression" dxfId="259" priority="232">
      <x:formula>AND(B528&lt;&gt;"未記入",B528&lt;&gt;"対象外",B528&lt;&gt;"記入済み")</x:formula>
    </x:cfRule>
  </x:conditionalFormatting>
  <x:conditionalFormatting sqref="B533:B533">
    <x:cfRule type="expression" dxfId="261" priority="233">
      <x:formula>AND(B533&lt;&gt;"",NOT(ISNUMBER(B533)))</x:formula>
    </x:cfRule>
  </x:conditionalFormatting>
  <x:conditionalFormatting sqref="B534:B534">
    <x:cfRule type="expression" dxfId="262" priority="234">
      <x:formula>AND(B534&lt;&gt;"",NOT(ISNUMBER(B534)))</x:formula>
    </x:cfRule>
  </x:conditionalFormatting>
  <x:conditionalFormatting sqref="B535:B535">
    <x:cfRule type="expression" dxfId="263" priority="235">
      <x:formula>AND(B535&lt;&gt;"",NOT(ISNUMBER(B535)))</x:formula>
    </x:cfRule>
  </x:conditionalFormatting>
  <x:conditionalFormatting sqref="B537:B537">
    <x:cfRule type="expression" dxfId="264" priority="236">
      <x:formula>AND(B537&lt;&gt;"",NOT(ISNUMBER(B537)))</x:formula>
    </x:cfRule>
  </x:conditionalFormatting>
  <x:conditionalFormatting sqref="B539:B539">
    <x:cfRule type="expression" dxfId="265" priority="237">
      <x:formula>AND(B539&lt;&gt;"",NOT(ISNUMBER(B539)))</x:formula>
    </x:cfRule>
  </x:conditionalFormatting>
  <x:conditionalFormatting sqref="B540:B540">
    <x:cfRule type="expression" dxfId="266" priority="238">
      <x:formula>AND(B540&lt;&gt;"",NOT(ISNUMBER(B540)))</x:formula>
    </x:cfRule>
  </x:conditionalFormatting>
  <x:conditionalFormatting sqref="B541:B541">
    <x:cfRule type="expression" dxfId="267" priority="239">
      <x:formula>AND(B541&lt;&gt;"",NOT(ISNUMBER(B541)))</x:formula>
    </x:cfRule>
  </x:conditionalFormatting>
  <x:conditionalFormatting sqref="B546:B546">
    <x:cfRule type="expression" dxfId="268" priority="240">
      <x:formula>AND(B546&lt;&gt;"未記入",B546&lt;&gt;"対象外",B546&lt;&gt;"記入済み")</x:formula>
    </x:cfRule>
  </x:conditionalFormatting>
  <x:conditionalFormatting sqref="B551:B551">
    <x:cfRule type="expression" dxfId="270" priority="241">
      <x:formula>AND(B551&lt;&gt;"",NOT(ISNUMBER(B551)))</x:formula>
    </x:cfRule>
  </x:conditionalFormatting>
  <x:conditionalFormatting sqref="B552:B552">
    <x:cfRule type="expression" dxfId="271" priority="242">
      <x:formula>AND(B552&lt;&gt;"",NOT(ISNUMBER(B552)))</x:formula>
    </x:cfRule>
  </x:conditionalFormatting>
  <x:conditionalFormatting sqref="B553:B553">
    <x:cfRule type="expression" dxfId="272" priority="243">
      <x:formula>AND(B553&lt;&gt;"",NOT(ISNUMBER(B553)))</x:formula>
    </x:cfRule>
  </x:conditionalFormatting>
  <x:conditionalFormatting sqref="B555:B555">
    <x:cfRule type="expression" dxfId="273" priority="244">
      <x:formula>AND(B555&lt;&gt;"",NOT(ISNUMBER(B555)))</x:formula>
    </x:cfRule>
  </x:conditionalFormatting>
  <x:conditionalFormatting sqref="B557:B557">
    <x:cfRule type="expression" dxfId="274" priority="245">
      <x:formula>AND(B557&lt;&gt;"",NOT(ISNUMBER(B557)))</x:formula>
    </x:cfRule>
  </x:conditionalFormatting>
  <x:conditionalFormatting sqref="B558:B558">
    <x:cfRule type="expression" dxfId="275" priority="246">
      <x:formula>AND(B558&lt;&gt;"",NOT(ISNUMBER(B558)))</x:formula>
    </x:cfRule>
  </x:conditionalFormatting>
  <x:conditionalFormatting sqref="B559:B559">
    <x:cfRule type="expression" dxfId="276" priority="247">
      <x:formula>AND(B559&lt;&gt;"",NOT(ISNUMBER(B559)))</x:formula>
    </x:cfRule>
  </x:conditionalFormatting>
  <x:conditionalFormatting sqref="B564:B564">
    <x:cfRule type="expression" dxfId="277" priority="248">
      <x:formula>AND(B564&lt;&gt;"未記入",B564&lt;&gt;"対象外",B564&lt;&gt;"記入済み")</x:formula>
    </x:cfRule>
  </x:conditionalFormatting>
  <x:dataValidations count="31">
    <x:dataValidation type="list" sqref="B9">
      <x:formula1>"営業,休業"</x:formula1>
    </x:dataValidation>
    <x:dataValidation type="list" sqref="B27">
      <x:formula1>"営業,休業"</x:formula1>
    </x:dataValidation>
    <x:dataValidation type="list" sqref="B45">
      <x:formula1>"営業,休業"</x:formula1>
    </x:dataValidation>
    <x:dataValidation type="list" sqref="B63">
      <x:formula1>"営業,休業"</x:formula1>
    </x:dataValidation>
    <x:dataValidation type="list" sqref="B81">
      <x:formula1>"営業,休業"</x:formula1>
    </x:dataValidation>
    <x:dataValidation type="list" sqref="B99">
      <x:formula1>"営業,休業"</x:formula1>
    </x:dataValidation>
    <x:dataValidation type="list" sqref="B117">
      <x:formula1>"営業,休業"</x:formula1>
    </x:dataValidation>
    <x:dataValidation type="list" sqref="B135">
      <x:formula1>"営業,休業"</x:formula1>
    </x:dataValidation>
    <x:dataValidation type="list" sqref="B153">
      <x:formula1>"営業,休業"</x:formula1>
    </x:dataValidation>
    <x:dataValidation type="list" sqref="B171">
      <x:formula1>"営業,休業"</x:formula1>
    </x:dataValidation>
    <x:dataValidation type="list" sqref="B189">
      <x:formula1>"営業,休業"</x:formula1>
    </x:dataValidation>
    <x:dataValidation type="list" sqref="B207">
      <x:formula1>"営業,休業"</x:formula1>
    </x:dataValidation>
    <x:dataValidation type="list" sqref="B225">
      <x:formula1>"営業,休業"</x:formula1>
    </x:dataValidation>
    <x:dataValidation type="list" sqref="B243">
      <x:formula1>"営業,休業"</x:formula1>
    </x:dataValidation>
    <x:dataValidation type="list" sqref="B261">
      <x:formula1>"営業,休業"</x:formula1>
    </x:dataValidation>
    <x:dataValidation type="list" sqref="B279">
      <x:formula1>"営業,休業"</x:formula1>
    </x:dataValidation>
    <x:dataValidation type="list" sqref="B297">
      <x:formula1>"営業,休業"</x:formula1>
    </x:dataValidation>
    <x:dataValidation type="list" sqref="B315">
      <x:formula1>"営業,休業"</x:formula1>
    </x:dataValidation>
    <x:dataValidation type="list" sqref="B333">
      <x:formula1>"営業,休業"</x:formula1>
    </x:dataValidation>
    <x:dataValidation type="list" sqref="B351">
      <x:formula1>"営業,休業"</x:formula1>
    </x:dataValidation>
    <x:dataValidation type="list" sqref="B369">
      <x:formula1>"営業,休業"</x:formula1>
    </x:dataValidation>
    <x:dataValidation type="list" sqref="B387">
      <x:formula1>"営業,休業"</x:formula1>
    </x:dataValidation>
    <x:dataValidation type="list" sqref="B405">
      <x:formula1>"営業,休業"</x:formula1>
    </x:dataValidation>
    <x:dataValidation type="list" sqref="B423">
      <x:formula1>"営業,休業"</x:formula1>
    </x:dataValidation>
    <x:dataValidation type="list" sqref="B441">
      <x:formula1>"営業,休業"</x:formula1>
    </x:dataValidation>
    <x:dataValidation type="list" sqref="B459">
      <x:formula1>"営業,休業"</x:formula1>
    </x:dataValidation>
    <x:dataValidation type="list" sqref="B477">
      <x:formula1>"営業,休業"</x:formula1>
    </x:dataValidation>
    <x:dataValidation type="list" sqref="B495">
      <x:formula1>"営業,休業"</x:formula1>
    </x:dataValidation>
    <x:dataValidation type="list" sqref="B513">
      <x:formula1>"営業,休業"</x:formula1>
    </x:dataValidation>
    <x:dataValidation type="list" sqref="B531">
      <x:formula1>"営業,休業"</x:formula1>
    </x:dataValidation>
    <x:dataValidation type="list" sqref="B549">
      <x:formula1>"営業,休業"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6342B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7.5" hidden="0" customWidth="1"/>
    <x:col min="2" max="2" width="27.5" hidden="0" customWidth="1"/>
  </x:cols>
  <x:sheetData>
    <x:row r="1" ht="8" customHeight="1">
      <x:c r="A1" s="3"/>
      <x:c r="B1" s="3"/>
    </x:row>
    <x:row r="2" ht="34" customHeight="1">
      <x:c r="A2" s="4" t="str">
        <x:v>現金確認</x:v>
      </x:c>
      <x:c r="B2" s="3" t="str">
        <x:v>任意で使う</x:v>
      </x:c>
    </x:row>
    <x:row r="3" ht="52" customHeight="1">
      <x:c r="A3" s="3" t="str">
        <x:v>準備</x:v>
      </x:c>
      <x:c r="B3" s="3" t="str">
        <x:v>現金を数えるお店だけ使います。現金売上は日報から反映。</x:v>
      </x:c>
    </x:row>
    <x:row r="4" ht="48" customHeight="1">
      <x:c r="A4" s="3" t="str">
        <x:v>入力する数字</x:v>
      </x:c>
      <x:c r="B4" s="3" t="str">
        <x:v>黄色い5欄を入力。動きがない欄は0を入れます。</x:v>
      </x:c>
    </x:row>
    <x:row r="5" ht="52" customHeight="1">
      <x:c r="A5" s="3" t="str">
        <x:v>現金支出</x:v>
      </x:c>
      <x:c r="B5" s="3" t="str">
        <x:v>仕入・人件費などのうち、現金で実際に支払った分だけ。</x:v>
      </x:c>
    </x:row>
    <x:row r="6" ht="48" customHeight="1">
      <x:c r="A6" s="3" t="str">
        <x:v>持ち出し</x:v>
      </x:c>
      <x:c r="B6" s="3" t="str">
        <x:v>銀行預入・釣銭抜取りなど、現金を減らした金額。</x:v>
      </x:c>
    </x:row>
    <x:row r="7" ht="27" customHeight="1">
      <x:c r="A7" s="3"/>
      <x:c r="B7" s="3"/>
    </x:row>
    <x:row r="8" ht="32" customHeight="1">
      <x:c r="A8" s="23" t="n">
        <x:f>IF('日報入力'!A8="","",'日報入力'!A8)</x:f>
        <x:v>46296</x:v>
      </x:c>
      <x:c r="B8" s="24" t="str">
        <x:v>入力欄</x:v>
      </x:c>
    </x:row>
    <x:row r="9" ht="38" customHeight="1">
      <x:c r="A9" s="3" t="str">
        <x:v>現金売上（自動）</x:v>
      </x:c>
      <x:c r="B9" s="15" t="str">
        <x:f>IF(A8="","",IF(ISNUMBER('日報入力'!B11),'日報入力'!B11,IF(AND('日報入力'!B9="休業",'日報入力'!B14=0),0,"")))</x:f>
      </x:c>
    </x:row>
    <x:row r="10" ht="38" customHeight="1">
      <x:c r="A10" s="3" t="str">
        <x:v>開店時現金</x:v>
      </x:c>
      <x:c r="B10" s="9"/>
    </x:row>
    <x:row r="11" ht="38" customHeight="1">
      <x:c r="A11" s="3" t="str">
        <x:v>現金支出</x:v>
      </x:c>
      <x:c r="B11" s="32"/>
    </x:row>
    <x:row r="12" ht="38" customHeight="1">
      <x:c r="A12" s="3" t="str">
        <x:v>補充・入金</x:v>
      </x:c>
      <x:c r="B12" s="32"/>
    </x:row>
    <x:row r="13" ht="38" customHeight="1">
      <x:c r="A13" s="3" t="str">
        <x:v>預入・持ち出し</x:v>
      </x:c>
      <x:c r="B13" s="32"/>
    </x:row>
    <x:row r="14" ht="38" customHeight="1">
      <x:c r="A14" s="3" t="str">
        <x:v>閉店時実数</x:v>
      </x:c>
      <x:c r="B14" s="32"/>
    </x:row>
    <x:row r="15" ht="38" customHeight="1">
      <x:c r="A15" s="3" t="str">
        <x:v>予定残高（自動）</x:v>
      </x:c>
      <x:c r="B15" s="15" t="str">
        <x:f>IF(AND(A8&lt;&gt;"",COUNT(B9:B13)=5),B10+B9-B11+B12-B13,"")</x:f>
      </x:c>
    </x:row>
    <x:row r="16" ht="38" customHeight="1">
      <x:c r="A16" s="3" t="str">
        <x:v>差額（自動）</x:v>
      </x:c>
      <x:c r="B16" s="15" t="str">
        <x:f>IF(AND(ISNUMBER(B15),ISNUMBER(B14)),B14-B15,"")</x:f>
      </x:c>
    </x:row>
    <x:row r="17" ht="38" customHeight="1">
      <x:c r="A17" s="3" t="str">
        <x:v>照合の確認</x:v>
      </x:c>
      <x:c r="B17" s="30" t="str">
        <x:f>IF(A8="","対象外",IF(COUNTA(B10:B14)=0,"未使用",IF(ISNUMBER(B16),IF(B16=0,"一致","差額あり"),"数字を確認")))</x:f>
        <x:v>未使用</x:v>
      </x:c>
    </x:row>
    <x:row r="18" ht="12" customHeight="1">
      <x:c r="A18" s="3"/>
      <x:c r="B18" s="3"/>
    </x:row>
    <x:row r="19" ht="32" customHeight="1">
      <x:c r="A19" s="23" t="n">
        <x:f>IF('日報入力'!A26="","",'日報入力'!A26)</x:f>
        <x:v>46297</x:v>
      </x:c>
      <x:c r="B19" s="24" t="str">
        <x:v>入力欄</x:v>
      </x:c>
    </x:row>
    <x:row r="20" ht="38" customHeight="1">
      <x:c r="A20" s="3" t="str">
        <x:v>現金売上（自動）</x:v>
      </x:c>
      <x:c r="B20" s="15" t="str">
        <x:f>IF(A19="","",IF(ISNUMBER('日報入力'!B29),'日報入力'!B29,IF(AND('日報入力'!B27="休業",'日報入力'!B32=0),0,"")))</x:f>
      </x:c>
    </x:row>
    <x:row r="21" ht="38" customHeight="1">
      <x:c r="A21" s="3" t="str">
        <x:v>開店時現金</x:v>
      </x:c>
      <x:c r="B21" s="9"/>
    </x:row>
    <x:row r="22" ht="38" customHeight="1">
      <x:c r="A22" s="3" t="str">
        <x:v>現金支出</x:v>
      </x:c>
      <x:c r="B22" s="32"/>
    </x:row>
    <x:row r="23" ht="38" customHeight="1">
      <x:c r="A23" s="3" t="str">
        <x:v>補充・入金</x:v>
      </x:c>
      <x:c r="B23" s="32"/>
    </x:row>
    <x:row r="24" ht="38" customHeight="1">
      <x:c r="A24" s="3" t="str">
        <x:v>預入・持ち出し</x:v>
      </x:c>
      <x:c r="B24" s="32"/>
    </x:row>
    <x:row r="25" ht="38" customHeight="1">
      <x:c r="A25" s="3" t="str">
        <x:v>閉店時実数</x:v>
      </x:c>
      <x:c r="B25" s="32"/>
    </x:row>
    <x:row r="26" ht="38" customHeight="1">
      <x:c r="A26" s="3" t="str">
        <x:v>予定残高（自動）</x:v>
      </x:c>
      <x:c r="B26" s="15" t="str">
        <x:f>IF(AND(A19&lt;&gt;"",COUNT(B20:B24)=5),B21+B20-B22+B23-B24,"")</x:f>
      </x:c>
    </x:row>
    <x:row r="27" ht="38" customHeight="1">
      <x:c r="A27" s="3" t="str">
        <x:v>差額（自動）</x:v>
      </x:c>
      <x:c r="B27" s="15" t="str">
        <x:f>IF(AND(ISNUMBER(B26),ISNUMBER(B25)),B25-B26,"")</x:f>
      </x:c>
    </x:row>
    <x:row r="28" ht="38" customHeight="1">
      <x:c r="A28" s="3" t="str">
        <x:v>照合の確認</x:v>
      </x:c>
      <x:c r="B28" s="30" t="str">
        <x:f>IF(A19="","対象外",IF(COUNTA(B21:B25)=0,"未使用",IF(ISNUMBER(B27),IF(B27=0,"一致","差額あり"),"数字を確認")))</x:f>
        <x:v>未使用</x:v>
      </x:c>
    </x:row>
    <x:row r="29" ht="12" customHeight="1">
      <x:c r="A29" s="3"/>
      <x:c r="B29" s="3"/>
    </x:row>
    <x:row r="30" ht="32" customHeight="1">
      <x:c r="A30" s="23" t="n">
        <x:f>IF('日報入力'!A44="","",'日報入力'!A44)</x:f>
        <x:v>46298</x:v>
      </x:c>
      <x:c r="B30" s="24" t="str">
        <x:v>入力欄</x:v>
      </x:c>
    </x:row>
    <x:row r="31" ht="38" customHeight="1">
      <x:c r="A31" s="3" t="str">
        <x:v>現金売上（自動）</x:v>
      </x:c>
      <x:c r="B31" s="15" t="str">
        <x:f>IF(A30="","",IF(ISNUMBER('日報入力'!B47),'日報入力'!B47,IF(AND('日報入力'!B45="休業",'日報入力'!B50=0),0,"")))</x:f>
      </x:c>
    </x:row>
    <x:row r="32" ht="38" customHeight="1">
      <x:c r="A32" s="3" t="str">
        <x:v>開店時現金</x:v>
      </x:c>
      <x:c r="B32" s="9"/>
    </x:row>
    <x:row r="33" ht="38" customHeight="1">
      <x:c r="A33" s="3" t="str">
        <x:v>現金支出</x:v>
      </x:c>
      <x:c r="B33" s="32"/>
    </x:row>
    <x:row r="34" ht="38" customHeight="1">
      <x:c r="A34" s="3" t="str">
        <x:v>補充・入金</x:v>
      </x:c>
      <x:c r="B34" s="32"/>
    </x:row>
    <x:row r="35" ht="38" customHeight="1">
      <x:c r="A35" s="3" t="str">
        <x:v>預入・持ち出し</x:v>
      </x:c>
      <x:c r="B35" s="32"/>
    </x:row>
    <x:row r="36" ht="38" customHeight="1">
      <x:c r="A36" s="3" t="str">
        <x:v>閉店時実数</x:v>
      </x:c>
      <x:c r="B36" s="32"/>
    </x:row>
    <x:row r="37" ht="38" customHeight="1">
      <x:c r="A37" s="3" t="str">
        <x:v>予定残高（自動）</x:v>
      </x:c>
      <x:c r="B37" s="15" t="str">
        <x:f>IF(AND(A30&lt;&gt;"",COUNT(B31:B35)=5),B32+B31-B33+B34-B35,"")</x:f>
      </x:c>
    </x:row>
    <x:row r="38" ht="38" customHeight="1">
      <x:c r="A38" s="3" t="str">
        <x:v>差額（自動）</x:v>
      </x:c>
      <x:c r="B38" s="15" t="str">
        <x:f>IF(AND(ISNUMBER(B37),ISNUMBER(B36)),B36-B37,"")</x:f>
      </x:c>
    </x:row>
    <x:row r="39" ht="38" customHeight="1">
      <x:c r="A39" s="3" t="str">
        <x:v>照合の確認</x:v>
      </x:c>
      <x:c r="B39" s="30" t="str">
        <x:f>IF(A30="","対象外",IF(COUNTA(B32:B36)=0,"未使用",IF(ISNUMBER(B38),IF(B38=0,"一致","差額あり"),"数字を確認")))</x:f>
        <x:v>未使用</x:v>
      </x:c>
    </x:row>
    <x:row r="40" ht="12" customHeight="1">
      <x:c r="A40" s="3"/>
      <x:c r="B40" s="3"/>
    </x:row>
    <x:row r="41" ht="32" customHeight="1">
      <x:c r="A41" s="23" t="n">
        <x:f>IF('日報入力'!A62="","",'日報入力'!A62)</x:f>
        <x:v>46299</x:v>
      </x:c>
      <x:c r="B41" s="24" t="str">
        <x:v>入力欄</x:v>
      </x:c>
    </x:row>
    <x:row r="42" ht="38" customHeight="1">
      <x:c r="A42" s="3" t="str">
        <x:v>現金売上（自動）</x:v>
      </x:c>
      <x:c r="B42" s="15" t="str">
        <x:f>IF(A41="","",IF(ISNUMBER('日報入力'!B65),'日報入力'!B65,IF(AND('日報入力'!B63="休業",'日報入力'!B68=0),0,"")))</x:f>
      </x:c>
    </x:row>
    <x:row r="43" ht="38" customHeight="1">
      <x:c r="A43" s="3" t="str">
        <x:v>開店時現金</x:v>
      </x:c>
      <x:c r="B43" s="9"/>
    </x:row>
    <x:row r="44" ht="38" customHeight="1">
      <x:c r="A44" s="3" t="str">
        <x:v>現金支出</x:v>
      </x:c>
      <x:c r="B44" s="32"/>
    </x:row>
    <x:row r="45" ht="38" customHeight="1">
      <x:c r="A45" s="3" t="str">
        <x:v>補充・入金</x:v>
      </x:c>
      <x:c r="B45" s="32"/>
    </x:row>
    <x:row r="46" ht="38" customHeight="1">
      <x:c r="A46" s="3" t="str">
        <x:v>預入・持ち出し</x:v>
      </x:c>
      <x:c r="B46" s="32"/>
    </x:row>
    <x:row r="47" ht="38" customHeight="1">
      <x:c r="A47" s="3" t="str">
        <x:v>閉店時実数</x:v>
      </x:c>
      <x:c r="B47" s="32"/>
    </x:row>
    <x:row r="48" ht="38" customHeight="1">
      <x:c r="A48" s="3" t="str">
        <x:v>予定残高（自動）</x:v>
      </x:c>
      <x:c r="B48" s="15" t="str">
        <x:f>IF(AND(A41&lt;&gt;"",COUNT(B42:B46)=5),B43+B42-B44+B45-B46,"")</x:f>
      </x:c>
    </x:row>
    <x:row r="49" ht="38" customHeight="1">
      <x:c r="A49" s="3" t="str">
        <x:v>差額（自動）</x:v>
      </x:c>
      <x:c r="B49" s="15" t="str">
        <x:f>IF(AND(ISNUMBER(B48),ISNUMBER(B47)),B47-B48,"")</x:f>
      </x:c>
    </x:row>
    <x:row r="50" ht="38" customHeight="1">
      <x:c r="A50" s="3" t="str">
        <x:v>照合の確認</x:v>
      </x:c>
      <x:c r="B50" s="30" t="str">
        <x:f>IF(A41="","対象外",IF(COUNTA(B43:B47)=0,"未使用",IF(ISNUMBER(B49),IF(B49=0,"一致","差額あり"),"数字を確認")))</x:f>
        <x:v>未使用</x:v>
      </x:c>
    </x:row>
    <x:row r="51" ht="12" customHeight="1">
      <x:c r="A51" s="3"/>
      <x:c r="B51" s="3"/>
    </x:row>
    <x:row r="52" ht="32" customHeight="1">
      <x:c r="A52" s="23" t="n">
        <x:f>IF('日報入力'!A80="","",'日報入力'!A80)</x:f>
        <x:v>46300</x:v>
      </x:c>
      <x:c r="B52" s="24" t="str">
        <x:v>入力欄</x:v>
      </x:c>
    </x:row>
    <x:row r="53" ht="38" customHeight="1">
      <x:c r="A53" s="3" t="str">
        <x:v>現金売上（自動）</x:v>
      </x:c>
      <x:c r="B53" s="15" t="str">
        <x:f>IF(A52="","",IF(ISNUMBER('日報入力'!B83),'日報入力'!B83,IF(AND('日報入力'!B81="休業",'日報入力'!B86=0),0,"")))</x:f>
      </x:c>
    </x:row>
    <x:row r="54" ht="38" customHeight="1">
      <x:c r="A54" s="3" t="str">
        <x:v>開店時現金</x:v>
      </x:c>
      <x:c r="B54" s="9"/>
    </x:row>
    <x:row r="55" ht="38" customHeight="1">
      <x:c r="A55" s="3" t="str">
        <x:v>現金支出</x:v>
      </x:c>
      <x:c r="B55" s="32"/>
    </x:row>
    <x:row r="56" ht="38" customHeight="1">
      <x:c r="A56" s="3" t="str">
        <x:v>補充・入金</x:v>
      </x:c>
      <x:c r="B56" s="32"/>
    </x:row>
    <x:row r="57" ht="38" customHeight="1">
      <x:c r="A57" s="3" t="str">
        <x:v>預入・持ち出し</x:v>
      </x:c>
      <x:c r="B57" s="32"/>
    </x:row>
    <x:row r="58" ht="38" customHeight="1">
      <x:c r="A58" s="3" t="str">
        <x:v>閉店時実数</x:v>
      </x:c>
      <x:c r="B58" s="32"/>
    </x:row>
    <x:row r="59" ht="38" customHeight="1">
      <x:c r="A59" s="3" t="str">
        <x:v>予定残高（自動）</x:v>
      </x:c>
      <x:c r="B59" s="15" t="str">
        <x:f>IF(AND(A52&lt;&gt;"",COUNT(B53:B57)=5),B54+B53-B55+B56-B57,"")</x:f>
      </x:c>
    </x:row>
    <x:row r="60" ht="38" customHeight="1">
      <x:c r="A60" s="3" t="str">
        <x:v>差額（自動）</x:v>
      </x:c>
      <x:c r="B60" s="15" t="str">
        <x:f>IF(AND(ISNUMBER(B59),ISNUMBER(B58)),B58-B59,"")</x:f>
      </x:c>
    </x:row>
    <x:row r="61" ht="38" customHeight="1">
      <x:c r="A61" s="3" t="str">
        <x:v>照合の確認</x:v>
      </x:c>
      <x:c r="B61" s="30" t="str">
        <x:f>IF(A52="","対象外",IF(COUNTA(B54:B58)=0,"未使用",IF(ISNUMBER(B60),IF(B60=0,"一致","差額あり"),"数字を確認")))</x:f>
        <x:v>未使用</x:v>
      </x:c>
    </x:row>
    <x:row r="62" ht="12" customHeight="1">
      <x:c r="A62" s="3"/>
      <x:c r="B62" s="3"/>
    </x:row>
    <x:row r="63" ht="32" customHeight="1">
      <x:c r="A63" s="23" t="n">
        <x:f>IF('日報入力'!A98="","",'日報入力'!A98)</x:f>
        <x:v>46301</x:v>
      </x:c>
      <x:c r="B63" s="24" t="str">
        <x:v>入力欄</x:v>
      </x:c>
    </x:row>
    <x:row r="64" ht="38" customHeight="1">
      <x:c r="A64" s="3" t="str">
        <x:v>現金売上（自動）</x:v>
      </x:c>
      <x:c r="B64" s="15" t="str">
        <x:f>IF(A63="","",IF(ISNUMBER('日報入力'!B101),'日報入力'!B101,IF(AND('日報入力'!B99="休業",'日報入力'!B104=0),0,"")))</x:f>
      </x:c>
    </x:row>
    <x:row r="65" ht="38" customHeight="1">
      <x:c r="A65" s="3" t="str">
        <x:v>開店時現金</x:v>
      </x:c>
      <x:c r="B65" s="9"/>
    </x:row>
    <x:row r="66" ht="38" customHeight="1">
      <x:c r="A66" s="3" t="str">
        <x:v>現金支出</x:v>
      </x:c>
      <x:c r="B66" s="32"/>
    </x:row>
    <x:row r="67" ht="38" customHeight="1">
      <x:c r="A67" s="3" t="str">
        <x:v>補充・入金</x:v>
      </x:c>
      <x:c r="B67" s="32"/>
    </x:row>
    <x:row r="68" ht="38" customHeight="1">
      <x:c r="A68" s="3" t="str">
        <x:v>預入・持ち出し</x:v>
      </x:c>
      <x:c r="B68" s="32"/>
    </x:row>
    <x:row r="69" ht="38" customHeight="1">
      <x:c r="A69" s="3" t="str">
        <x:v>閉店時実数</x:v>
      </x:c>
      <x:c r="B69" s="32"/>
    </x:row>
    <x:row r="70" ht="38" customHeight="1">
      <x:c r="A70" s="3" t="str">
        <x:v>予定残高（自動）</x:v>
      </x:c>
      <x:c r="B70" s="15" t="str">
        <x:f>IF(AND(A63&lt;&gt;"",COUNT(B64:B68)=5),B65+B64-B66+B67-B68,"")</x:f>
      </x:c>
    </x:row>
    <x:row r="71" ht="38" customHeight="1">
      <x:c r="A71" s="3" t="str">
        <x:v>差額（自動）</x:v>
      </x:c>
      <x:c r="B71" s="15" t="str">
        <x:f>IF(AND(ISNUMBER(B70),ISNUMBER(B69)),B69-B70,"")</x:f>
      </x:c>
    </x:row>
    <x:row r="72" ht="38" customHeight="1">
      <x:c r="A72" s="3" t="str">
        <x:v>照合の確認</x:v>
      </x:c>
      <x:c r="B72" s="30" t="str">
        <x:f>IF(A63="","対象外",IF(COUNTA(B65:B69)=0,"未使用",IF(ISNUMBER(B71),IF(B71=0,"一致","差額あり"),"数字を確認")))</x:f>
        <x:v>未使用</x:v>
      </x:c>
    </x:row>
    <x:row r="73" ht="12" customHeight="1">
      <x:c r="A73" s="3"/>
      <x:c r="B73" s="3"/>
    </x:row>
    <x:row r="74" ht="32" customHeight="1">
      <x:c r="A74" s="23" t="n">
        <x:f>IF('日報入力'!A116="","",'日報入力'!A116)</x:f>
        <x:v>46302</x:v>
      </x:c>
      <x:c r="B74" s="24" t="str">
        <x:v>入力欄</x:v>
      </x:c>
    </x:row>
    <x:row r="75" ht="38" customHeight="1">
      <x:c r="A75" s="3" t="str">
        <x:v>現金売上（自動）</x:v>
      </x:c>
      <x:c r="B75" s="15" t="str">
        <x:f>IF(A74="","",IF(ISNUMBER('日報入力'!B119),'日報入力'!B119,IF(AND('日報入力'!B117="休業",'日報入力'!B122=0),0,"")))</x:f>
      </x:c>
    </x:row>
    <x:row r="76" ht="38" customHeight="1">
      <x:c r="A76" s="3" t="str">
        <x:v>開店時現金</x:v>
      </x:c>
      <x:c r="B76" s="9"/>
    </x:row>
    <x:row r="77" ht="38" customHeight="1">
      <x:c r="A77" s="3" t="str">
        <x:v>現金支出</x:v>
      </x:c>
      <x:c r="B77" s="32"/>
    </x:row>
    <x:row r="78" ht="38" customHeight="1">
      <x:c r="A78" s="3" t="str">
        <x:v>補充・入金</x:v>
      </x:c>
      <x:c r="B78" s="32"/>
    </x:row>
    <x:row r="79" ht="38" customHeight="1">
      <x:c r="A79" s="3" t="str">
        <x:v>預入・持ち出し</x:v>
      </x:c>
      <x:c r="B79" s="32"/>
    </x:row>
    <x:row r="80" ht="38" customHeight="1">
      <x:c r="A80" s="3" t="str">
        <x:v>閉店時実数</x:v>
      </x:c>
      <x:c r="B80" s="32"/>
    </x:row>
    <x:row r="81" ht="38" customHeight="1">
      <x:c r="A81" s="3" t="str">
        <x:v>予定残高（自動）</x:v>
      </x:c>
      <x:c r="B81" s="15" t="str">
        <x:f>IF(AND(A74&lt;&gt;"",COUNT(B75:B79)=5),B76+B75-B77+B78-B79,"")</x:f>
      </x:c>
    </x:row>
    <x:row r="82" ht="38" customHeight="1">
      <x:c r="A82" s="3" t="str">
        <x:v>差額（自動）</x:v>
      </x:c>
      <x:c r="B82" s="15" t="str">
        <x:f>IF(AND(ISNUMBER(B81),ISNUMBER(B80)),B80-B81,"")</x:f>
      </x:c>
    </x:row>
    <x:row r="83" ht="38" customHeight="1">
      <x:c r="A83" s="3" t="str">
        <x:v>照合の確認</x:v>
      </x:c>
      <x:c r="B83" s="30" t="str">
        <x:f>IF(A74="","対象外",IF(COUNTA(B76:B80)=0,"未使用",IF(ISNUMBER(B82),IF(B82=0,"一致","差額あり"),"数字を確認")))</x:f>
        <x:v>未使用</x:v>
      </x:c>
    </x:row>
    <x:row r="84" ht="12" customHeight="1">
      <x:c r="A84" s="3"/>
      <x:c r="B84" s="3"/>
    </x:row>
    <x:row r="85" ht="32" customHeight="1">
      <x:c r="A85" s="23" t="n">
        <x:f>IF('日報入力'!A134="","",'日報入力'!A134)</x:f>
        <x:v>46303</x:v>
      </x:c>
      <x:c r="B85" s="24" t="str">
        <x:v>入力欄</x:v>
      </x:c>
    </x:row>
    <x:row r="86" ht="38" customHeight="1">
      <x:c r="A86" s="3" t="str">
        <x:v>現金売上（自動）</x:v>
      </x:c>
      <x:c r="B86" s="15" t="str">
        <x:f>IF(A85="","",IF(ISNUMBER('日報入力'!B137),'日報入力'!B137,IF(AND('日報入力'!B135="休業",'日報入力'!B140=0),0,"")))</x:f>
      </x:c>
    </x:row>
    <x:row r="87" ht="38" customHeight="1">
      <x:c r="A87" s="3" t="str">
        <x:v>開店時現金</x:v>
      </x:c>
      <x:c r="B87" s="9"/>
    </x:row>
    <x:row r="88" ht="38" customHeight="1">
      <x:c r="A88" s="3" t="str">
        <x:v>現金支出</x:v>
      </x:c>
      <x:c r="B88" s="32"/>
    </x:row>
    <x:row r="89" ht="38" customHeight="1">
      <x:c r="A89" s="3" t="str">
        <x:v>補充・入金</x:v>
      </x:c>
      <x:c r="B89" s="32"/>
    </x:row>
    <x:row r="90" ht="38" customHeight="1">
      <x:c r="A90" s="3" t="str">
        <x:v>預入・持ち出し</x:v>
      </x:c>
      <x:c r="B90" s="32"/>
    </x:row>
    <x:row r="91" ht="38" customHeight="1">
      <x:c r="A91" s="3" t="str">
        <x:v>閉店時実数</x:v>
      </x:c>
      <x:c r="B91" s="32"/>
    </x:row>
    <x:row r="92" ht="38" customHeight="1">
      <x:c r="A92" s="3" t="str">
        <x:v>予定残高（自動）</x:v>
      </x:c>
      <x:c r="B92" s="15" t="str">
        <x:f>IF(AND(A85&lt;&gt;"",COUNT(B86:B90)=5),B87+B86-B88+B89-B90,"")</x:f>
      </x:c>
    </x:row>
    <x:row r="93" ht="38" customHeight="1">
      <x:c r="A93" s="3" t="str">
        <x:v>差額（自動）</x:v>
      </x:c>
      <x:c r="B93" s="15" t="str">
        <x:f>IF(AND(ISNUMBER(B92),ISNUMBER(B91)),B91-B92,"")</x:f>
      </x:c>
    </x:row>
    <x:row r="94" ht="38" customHeight="1">
      <x:c r="A94" s="3" t="str">
        <x:v>照合の確認</x:v>
      </x:c>
      <x:c r="B94" s="30" t="str">
        <x:f>IF(A85="","対象外",IF(COUNTA(B87:B91)=0,"未使用",IF(ISNUMBER(B93),IF(B93=0,"一致","差額あり"),"数字を確認")))</x:f>
        <x:v>未使用</x:v>
      </x:c>
    </x:row>
    <x:row r="95" ht="12" customHeight="1">
      <x:c r="A95" s="3"/>
      <x:c r="B95" s="3"/>
    </x:row>
    <x:row r="96" ht="32" customHeight="1">
      <x:c r="A96" s="23" t="n">
        <x:f>IF('日報入力'!A152="","",'日報入力'!A152)</x:f>
        <x:v>46304</x:v>
      </x:c>
      <x:c r="B96" s="24" t="str">
        <x:v>入力欄</x:v>
      </x:c>
    </x:row>
    <x:row r="97" ht="38" customHeight="1">
      <x:c r="A97" s="3" t="str">
        <x:v>現金売上（自動）</x:v>
      </x:c>
      <x:c r="B97" s="15" t="str">
        <x:f>IF(A96="","",IF(ISNUMBER('日報入力'!B155),'日報入力'!B155,IF(AND('日報入力'!B153="休業",'日報入力'!B158=0),0,"")))</x:f>
      </x:c>
    </x:row>
    <x:row r="98" ht="38" customHeight="1">
      <x:c r="A98" s="3" t="str">
        <x:v>開店時現金</x:v>
      </x:c>
      <x:c r="B98" s="9"/>
    </x:row>
    <x:row r="99" ht="38" customHeight="1">
      <x:c r="A99" s="3" t="str">
        <x:v>現金支出</x:v>
      </x:c>
      <x:c r="B99" s="32"/>
    </x:row>
    <x:row r="100" ht="38" customHeight="1">
      <x:c r="A100" s="3" t="str">
        <x:v>補充・入金</x:v>
      </x:c>
      <x:c r="B100" s="32"/>
    </x:row>
    <x:row r="101" ht="38" customHeight="1">
      <x:c r="A101" s="3" t="str">
        <x:v>預入・持ち出し</x:v>
      </x:c>
      <x:c r="B101" s="32"/>
    </x:row>
    <x:row r="102" ht="38" customHeight="1">
      <x:c r="A102" s="3" t="str">
        <x:v>閉店時実数</x:v>
      </x:c>
      <x:c r="B102" s="32"/>
    </x:row>
    <x:row r="103" ht="38" customHeight="1">
      <x:c r="A103" s="3" t="str">
        <x:v>予定残高（自動）</x:v>
      </x:c>
      <x:c r="B103" s="15" t="str">
        <x:f>IF(AND(A96&lt;&gt;"",COUNT(B97:B101)=5),B98+B97-B99+B100-B101,"")</x:f>
      </x:c>
    </x:row>
    <x:row r="104" ht="38" customHeight="1">
      <x:c r="A104" s="3" t="str">
        <x:v>差額（自動）</x:v>
      </x:c>
      <x:c r="B104" s="15" t="str">
        <x:f>IF(AND(ISNUMBER(B103),ISNUMBER(B102)),B102-B103,"")</x:f>
      </x:c>
    </x:row>
    <x:row r="105" ht="38" customHeight="1">
      <x:c r="A105" s="3" t="str">
        <x:v>照合の確認</x:v>
      </x:c>
      <x:c r="B105" s="30" t="str">
        <x:f>IF(A96="","対象外",IF(COUNTA(B98:B102)=0,"未使用",IF(ISNUMBER(B104),IF(B104=0,"一致","差額あり"),"数字を確認")))</x:f>
        <x:v>未使用</x:v>
      </x:c>
    </x:row>
    <x:row r="106" ht="12" customHeight="1">
      <x:c r="A106" s="3"/>
      <x:c r="B106" s="3"/>
    </x:row>
    <x:row r="107" ht="32" customHeight="1">
      <x:c r="A107" s="23" t="n">
        <x:f>IF('日報入力'!A170="","",'日報入力'!A170)</x:f>
        <x:v>46305</x:v>
      </x:c>
      <x:c r="B107" s="24" t="str">
        <x:v>入力欄</x:v>
      </x:c>
    </x:row>
    <x:row r="108" ht="38" customHeight="1">
      <x:c r="A108" s="3" t="str">
        <x:v>現金売上（自動）</x:v>
      </x:c>
      <x:c r="B108" s="15" t="str">
        <x:f>IF(A107="","",IF(ISNUMBER('日報入力'!B173),'日報入力'!B173,IF(AND('日報入力'!B171="休業",'日報入力'!B176=0),0,"")))</x:f>
      </x:c>
    </x:row>
    <x:row r="109" ht="38" customHeight="1">
      <x:c r="A109" s="3" t="str">
        <x:v>開店時現金</x:v>
      </x:c>
      <x:c r="B109" s="9"/>
    </x:row>
    <x:row r="110" ht="38" customHeight="1">
      <x:c r="A110" s="3" t="str">
        <x:v>現金支出</x:v>
      </x:c>
      <x:c r="B110" s="32"/>
    </x:row>
    <x:row r="111" ht="38" customHeight="1">
      <x:c r="A111" s="3" t="str">
        <x:v>補充・入金</x:v>
      </x:c>
      <x:c r="B111" s="32"/>
    </x:row>
    <x:row r="112" ht="38" customHeight="1">
      <x:c r="A112" s="3" t="str">
        <x:v>預入・持ち出し</x:v>
      </x:c>
      <x:c r="B112" s="32"/>
    </x:row>
    <x:row r="113" ht="38" customHeight="1">
      <x:c r="A113" s="3" t="str">
        <x:v>閉店時実数</x:v>
      </x:c>
      <x:c r="B113" s="32"/>
    </x:row>
    <x:row r="114" ht="38" customHeight="1">
      <x:c r="A114" s="3" t="str">
        <x:v>予定残高（自動）</x:v>
      </x:c>
      <x:c r="B114" s="15" t="str">
        <x:f>IF(AND(A107&lt;&gt;"",COUNT(B108:B112)=5),B109+B108-B110+B111-B112,"")</x:f>
      </x:c>
    </x:row>
    <x:row r="115" ht="38" customHeight="1">
      <x:c r="A115" s="3" t="str">
        <x:v>差額（自動）</x:v>
      </x:c>
      <x:c r="B115" s="15" t="str">
        <x:f>IF(AND(ISNUMBER(B114),ISNUMBER(B113)),B113-B114,"")</x:f>
      </x:c>
    </x:row>
    <x:row r="116" ht="38" customHeight="1">
      <x:c r="A116" s="3" t="str">
        <x:v>照合の確認</x:v>
      </x:c>
      <x:c r="B116" s="30" t="str">
        <x:f>IF(A107="","対象外",IF(COUNTA(B109:B113)=0,"未使用",IF(ISNUMBER(B115),IF(B115=0,"一致","差額あり"),"数字を確認")))</x:f>
        <x:v>未使用</x:v>
      </x:c>
    </x:row>
    <x:row r="117" ht="12" customHeight="1">
      <x:c r="A117" s="3"/>
      <x:c r="B117" s="3"/>
    </x:row>
    <x:row r="118" ht="32" customHeight="1">
      <x:c r="A118" s="23" t="n">
        <x:f>IF('日報入力'!A188="","",'日報入力'!A188)</x:f>
        <x:v>46306</x:v>
      </x:c>
      <x:c r="B118" s="24" t="str">
        <x:v>入力欄</x:v>
      </x:c>
    </x:row>
    <x:row r="119" ht="38" customHeight="1">
      <x:c r="A119" s="3" t="str">
        <x:v>現金売上（自動）</x:v>
      </x:c>
      <x:c r="B119" s="15" t="str">
        <x:f>IF(A118="","",IF(ISNUMBER('日報入力'!B191),'日報入力'!B191,IF(AND('日報入力'!B189="休業",'日報入力'!B194=0),0,"")))</x:f>
      </x:c>
    </x:row>
    <x:row r="120" ht="38" customHeight="1">
      <x:c r="A120" s="3" t="str">
        <x:v>開店時現金</x:v>
      </x:c>
      <x:c r="B120" s="9"/>
    </x:row>
    <x:row r="121" ht="38" customHeight="1">
      <x:c r="A121" s="3" t="str">
        <x:v>現金支出</x:v>
      </x:c>
      <x:c r="B121" s="32"/>
    </x:row>
    <x:row r="122" ht="38" customHeight="1">
      <x:c r="A122" s="3" t="str">
        <x:v>補充・入金</x:v>
      </x:c>
      <x:c r="B122" s="32"/>
    </x:row>
    <x:row r="123" ht="38" customHeight="1">
      <x:c r="A123" s="3" t="str">
        <x:v>預入・持ち出し</x:v>
      </x:c>
      <x:c r="B123" s="32"/>
    </x:row>
    <x:row r="124" ht="38" customHeight="1">
      <x:c r="A124" s="3" t="str">
        <x:v>閉店時実数</x:v>
      </x:c>
      <x:c r="B124" s="32"/>
    </x:row>
    <x:row r="125" ht="38" customHeight="1">
      <x:c r="A125" s="3" t="str">
        <x:v>予定残高（自動）</x:v>
      </x:c>
      <x:c r="B125" s="15" t="str">
        <x:f>IF(AND(A118&lt;&gt;"",COUNT(B119:B123)=5),B120+B119-B121+B122-B123,"")</x:f>
      </x:c>
    </x:row>
    <x:row r="126" ht="38" customHeight="1">
      <x:c r="A126" s="3" t="str">
        <x:v>差額（自動）</x:v>
      </x:c>
      <x:c r="B126" s="15" t="str">
        <x:f>IF(AND(ISNUMBER(B125),ISNUMBER(B124)),B124-B125,"")</x:f>
      </x:c>
    </x:row>
    <x:row r="127" ht="38" customHeight="1">
      <x:c r="A127" s="3" t="str">
        <x:v>照合の確認</x:v>
      </x:c>
      <x:c r="B127" s="30" t="str">
        <x:f>IF(A118="","対象外",IF(COUNTA(B120:B124)=0,"未使用",IF(ISNUMBER(B126),IF(B126=0,"一致","差額あり"),"数字を確認")))</x:f>
        <x:v>未使用</x:v>
      </x:c>
    </x:row>
    <x:row r="128" ht="12" customHeight="1">
      <x:c r="A128" s="3"/>
      <x:c r="B128" s="3"/>
    </x:row>
    <x:row r="129" ht="32" customHeight="1">
      <x:c r="A129" s="23" t="n">
        <x:f>IF('日報入力'!A206="","",'日報入力'!A206)</x:f>
        <x:v>46307</x:v>
      </x:c>
      <x:c r="B129" s="24" t="str">
        <x:v>入力欄</x:v>
      </x:c>
    </x:row>
    <x:row r="130" ht="38" customHeight="1">
      <x:c r="A130" s="3" t="str">
        <x:v>現金売上（自動）</x:v>
      </x:c>
      <x:c r="B130" s="15" t="str">
        <x:f>IF(A129="","",IF(ISNUMBER('日報入力'!B209),'日報入力'!B209,IF(AND('日報入力'!B207="休業",'日報入力'!B212=0),0,"")))</x:f>
      </x:c>
    </x:row>
    <x:row r="131" ht="38" customHeight="1">
      <x:c r="A131" s="3" t="str">
        <x:v>開店時現金</x:v>
      </x:c>
      <x:c r="B131" s="9"/>
    </x:row>
    <x:row r="132" ht="38" customHeight="1">
      <x:c r="A132" s="3" t="str">
        <x:v>現金支出</x:v>
      </x:c>
      <x:c r="B132" s="32"/>
    </x:row>
    <x:row r="133" ht="38" customHeight="1">
      <x:c r="A133" s="3" t="str">
        <x:v>補充・入金</x:v>
      </x:c>
      <x:c r="B133" s="32"/>
    </x:row>
    <x:row r="134" ht="38" customHeight="1">
      <x:c r="A134" s="3" t="str">
        <x:v>預入・持ち出し</x:v>
      </x:c>
      <x:c r="B134" s="32"/>
    </x:row>
    <x:row r="135" ht="38" customHeight="1">
      <x:c r="A135" s="3" t="str">
        <x:v>閉店時実数</x:v>
      </x:c>
      <x:c r="B135" s="32"/>
    </x:row>
    <x:row r="136" ht="38" customHeight="1">
      <x:c r="A136" s="3" t="str">
        <x:v>予定残高（自動）</x:v>
      </x:c>
      <x:c r="B136" s="15" t="str">
        <x:f>IF(AND(A129&lt;&gt;"",COUNT(B130:B134)=5),B131+B130-B132+B133-B134,"")</x:f>
      </x:c>
    </x:row>
    <x:row r="137" ht="38" customHeight="1">
      <x:c r="A137" s="3" t="str">
        <x:v>差額（自動）</x:v>
      </x:c>
      <x:c r="B137" s="15" t="str">
        <x:f>IF(AND(ISNUMBER(B136),ISNUMBER(B135)),B135-B136,"")</x:f>
      </x:c>
    </x:row>
    <x:row r="138" ht="38" customHeight="1">
      <x:c r="A138" s="3" t="str">
        <x:v>照合の確認</x:v>
      </x:c>
      <x:c r="B138" s="30" t="str">
        <x:f>IF(A129="","対象外",IF(COUNTA(B131:B135)=0,"未使用",IF(ISNUMBER(B137),IF(B137=0,"一致","差額あり"),"数字を確認")))</x:f>
        <x:v>未使用</x:v>
      </x:c>
    </x:row>
    <x:row r="139" ht="12" customHeight="1">
      <x:c r="A139" s="3"/>
      <x:c r="B139" s="3"/>
    </x:row>
    <x:row r="140" ht="32" customHeight="1">
      <x:c r="A140" s="23" t="n">
        <x:f>IF('日報入力'!A224="","",'日報入力'!A224)</x:f>
        <x:v>46308</x:v>
      </x:c>
      <x:c r="B140" s="24" t="str">
        <x:v>入力欄</x:v>
      </x:c>
    </x:row>
    <x:row r="141" ht="38" customHeight="1">
      <x:c r="A141" s="3" t="str">
        <x:v>現金売上（自動）</x:v>
      </x:c>
      <x:c r="B141" s="15" t="str">
        <x:f>IF(A140="","",IF(ISNUMBER('日報入力'!B227),'日報入力'!B227,IF(AND('日報入力'!B225="休業",'日報入力'!B230=0),0,"")))</x:f>
      </x:c>
    </x:row>
    <x:row r="142" ht="38" customHeight="1">
      <x:c r="A142" s="3" t="str">
        <x:v>開店時現金</x:v>
      </x:c>
      <x:c r="B142" s="9"/>
    </x:row>
    <x:row r="143" ht="38" customHeight="1">
      <x:c r="A143" s="3" t="str">
        <x:v>現金支出</x:v>
      </x:c>
      <x:c r="B143" s="32"/>
    </x:row>
    <x:row r="144" ht="38" customHeight="1">
      <x:c r="A144" s="3" t="str">
        <x:v>補充・入金</x:v>
      </x:c>
      <x:c r="B144" s="32"/>
    </x:row>
    <x:row r="145" ht="38" customHeight="1">
      <x:c r="A145" s="3" t="str">
        <x:v>預入・持ち出し</x:v>
      </x:c>
      <x:c r="B145" s="32"/>
    </x:row>
    <x:row r="146" ht="38" customHeight="1">
      <x:c r="A146" s="3" t="str">
        <x:v>閉店時実数</x:v>
      </x:c>
      <x:c r="B146" s="32"/>
    </x:row>
    <x:row r="147" ht="38" customHeight="1">
      <x:c r="A147" s="3" t="str">
        <x:v>予定残高（自動）</x:v>
      </x:c>
      <x:c r="B147" s="15" t="str">
        <x:f>IF(AND(A140&lt;&gt;"",COUNT(B141:B145)=5),B142+B141-B143+B144-B145,"")</x:f>
      </x:c>
    </x:row>
    <x:row r="148" ht="38" customHeight="1">
      <x:c r="A148" s="3" t="str">
        <x:v>差額（自動）</x:v>
      </x:c>
      <x:c r="B148" s="15" t="str">
        <x:f>IF(AND(ISNUMBER(B147),ISNUMBER(B146)),B146-B147,"")</x:f>
      </x:c>
    </x:row>
    <x:row r="149" ht="38" customHeight="1">
      <x:c r="A149" s="3" t="str">
        <x:v>照合の確認</x:v>
      </x:c>
      <x:c r="B149" s="30" t="str">
        <x:f>IF(A140="","対象外",IF(COUNTA(B142:B146)=0,"未使用",IF(ISNUMBER(B148),IF(B148=0,"一致","差額あり"),"数字を確認")))</x:f>
        <x:v>未使用</x:v>
      </x:c>
    </x:row>
    <x:row r="150" ht="12" customHeight="1">
      <x:c r="A150" s="3"/>
      <x:c r="B150" s="3"/>
    </x:row>
    <x:row r="151" ht="32" customHeight="1">
      <x:c r="A151" s="23" t="n">
        <x:f>IF('日報入力'!A242="","",'日報入力'!A242)</x:f>
        <x:v>46309</x:v>
      </x:c>
      <x:c r="B151" s="24" t="str">
        <x:v>入力欄</x:v>
      </x:c>
    </x:row>
    <x:row r="152" ht="38" customHeight="1">
      <x:c r="A152" s="3" t="str">
        <x:v>現金売上（自動）</x:v>
      </x:c>
      <x:c r="B152" s="15" t="str">
        <x:f>IF(A151="","",IF(ISNUMBER('日報入力'!B245),'日報入力'!B245,IF(AND('日報入力'!B243="休業",'日報入力'!B248=0),0,"")))</x:f>
      </x:c>
    </x:row>
    <x:row r="153" ht="38" customHeight="1">
      <x:c r="A153" s="3" t="str">
        <x:v>開店時現金</x:v>
      </x:c>
      <x:c r="B153" s="9"/>
    </x:row>
    <x:row r="154" ht="38" customHeight="1">
      <x:c r="A154" s="3" t="str">
        <x:v>現金支出</x:v>
      </x:c>
      <x:c r="B154" s="32"/>
    </x:row>
    <x:row r="155" ht="38" customHeight="1">
      <x:c r="A155" s="3" t="str">
        <x:v>補充・入金</x:v>
      </x:c>
      <x:c r="B155" s="32"/>
    </x:row>
    <x:row r="156" ht="38" customHeight="1">
      <x:c r="A156" s="3" t="str">
        <x:v>預入・持ち出し</x:v>
      </x:c>
      <x:c r="B156" s="32"/>
    </x:row>
    <x:row r="157" ht="38" customHeight="1">
      <x:c r="A157" s="3" t="str">
        <x:v>閉店時実数</x:v>
      </x:c>
      <x:c r="B157" s="32"/>
    </x:row>
    <x:row r="158" ht="38" customHeight="1">
      <x:c r="A158" s="3" t="str">
        <x:v>予定残高（自動）</x:v>
      </x:c>
      <x:c r="B158" s="15" t="str">
        <x:f>IF(AND(A151&lt;&gt;"",COUNT(B152:B156)=5),B153+B152-B154+B155-B156,"")</x:f>
      </x:c>
    </x:row>
    <x:row r="159" ht="38" customHeight="1">
      <x:c r="A159" s="3" t="str">
        <x:v>差額（自動）</x:v>
      </x:c>
      <x:c r="B159" s="15" t="str">
        <x:f>IF(AND(ISNUMBER(B158),ISNUMBER(B157)),B157-B158,"")</x:f>
      </x:c>
    </x:row>
    <x:row r="160" ht="38" customHeight="1">
      <x:c r="A160" s="3" t="str">
        <x:v>照合の確認</x:v>
      </x:c>
      <x:c r="B160" s="30" t="str">
        <x:f>IF(A151="","対象外",IF(COUNTA(B153:B157)=0,"未使用",IF(ISNUMBER(B159),IF(B159=0,"一致","差額あり"),"数字を確認")))</x:f>
        <x:v>未使用</x:v>
      </x:c>
    </x:row>
    <x:row r="161" ht="12" customHeight="1">
      <x:c r="A161" s="3"/>
      <x:c r="B161" s="3"/>
    </x:row>
    <x:row r="162" ht="32" customHeight="1">
      <x:c r="A162" s="23" t="n">
        <x:f>IF('日報入力'!A260="","",'日報入力'!A260)</x:f>
        <x:v>46310</x:v>
      </x:c>
      <x:c r="B162" s="24" t="str">
        <x:v>入力欄</x:v>
      </x:c>
    </x:row>
    <x:row r="163" ht="38" customHeight="1">
      <x:c r="A163" s="3" t="str">
        <x:v>現金売上（自動）</x:v>
      </x:c>
      <x:c r="B163" s="15" t="str">
        <x:f>IF(A162="","",IF(ISNUMBER('日報入力'!B263),'日報入力'!B263,IF(AND('日報入力'!B261="休業",'日報入力'!B266=0),0,"")))</x:f>
      </x:c>
    </x:row>
    <x:row r="164" ht="38" customHeight="1">
      <x:c r="A164" s="3" t="str">
        <x:v>開店時現金</x:v>
      </x:c>
      <x:c r="B164" s="9"/>
    </x:row>
    <x:row r="165" ht="38" customHeight="1">
      <x:c r="A165" s="3" t="str">
        <x:v>現金支出</x:v>
      </x:c>
      <x:c r="B165" s="32"/>
    </x:row>
    <x:row r="166" ht="38" customHeight="1">
      <x:c r="A166" s="3" t="str">
        <x:v>補充・入金</x:v>
      </x:c>
      <x:c r="B166" s="32"/>
    </x:row>
    <x:row r="167" ht="38" customHeight="1">
      <x:c r="A167" s="3" t="str">
        <x:v>預入・持ち出し</x:v>
      </x:c>
      <x:c r="B167" s="32"/>
    </x:row>
    <x:row r="168" ht="38" customHeight="1">
      <x:c r="A168" s="3" t="str">
        <x:v>閉店時実数</x:v>
      </x:c>
      <x:c r="B168" s="32"/>
    </x:row>
    <x:row r="169" ht="38" customHeight="1">
      <x:c r="A169" s="3" t="str">
        <x:v>予定残高（自動）</x:v>
      </x:c>
      <x:c r="B169" s="15" t="str">
        <x:f>IF(AND(A162&lt;&gt;"",COUNT(B163:B167)=5),B164+B163-B165+B166-B167,"")</x:f>
      </x:c>
    </x:row>
    <x:row r="170" ht="38" customHeight="1">
      <x:c r="A170" s="3" t="str">
        <x:v>差額（自動）</x:v>
      </x:c>
      <x:c r="B170" s="15" t="str">
        <x:f>IF(AND(ISNUMBER(B169),ISNUMBER(B168)),B168-B169,"")</x:f>
      </x:c>
    </x:row>
    <x:row r="171" ht="38" customHeight="1">
      <x:c r="A171" s="3" t="str">
        <x:v>照合の確認</x:v>
      </x:c>
      <x:c r="B171" s="30" t="str">
        <x:f>IF(A162="","対象外",IF(COUNTA(B164:B168)=0,"未使用",IF(ISNUMBER(B170),IF(B170=0,"一致","差額あり"),"数字を確認")))</x:f>
        <x:v>未使用</x:v>
      </x:c>
    </x:row>
    <x:row r="172" ht="12" customHeight="1">
      <x:c r="A172" s="3"/>
      <x:c r="B172" s="3"/>
    </x:row>
    <x:row r="173" ht="32" customHeight="1">
      <x:c r="A173" s="23" t="n">
        <x:f>IF('日報入力'!A278="","",'日報入力'!A278)</x:f>
        <x:v>46311</x:v>
      </x:c>
      <x:c r="B173" s="24" t="str">
        <x:v>入力欄</x:v>
      </x:c>
    </x:row>
    <x:row r="174" ht="38" customHeight="1">
      <x:c r="A174" s="3" t="str">
        <x:v>現金売上（自動）</x:v>
      </x:c>
      <x:c r="B174" s="15" t="str">
        <x:f>IF(A173="","",IF(ISNUMBER('日報入力'!B281),'日報入力'!B281,IF(AND('日報入力'!B279="休業",'日報入力'!B284=0),0,"")))</x:f>
      </x:c>
    </x:row>
    <x:row r="175" ht="38" customHeight="1">
      <x:c r="A175" s="3" t="str">
        <x:v>開店時現金</x:v>
      </x:c>
      <x:c r="B175" s="9"/>
    </x:row>
    <x:row r="176" ht="38" customHeight="1">
      <x:c r="A176" s="3" t="str">
        <x:v>現金支出</x:v>
      </x:c>
      <x:c r="B176" s="32"/>
    </x:row>
    <x:row r="177" ht="38" customHeight="1">
      <x:c r="A177" s="3" t="str">
        <x:v>補充・入金</x:v>
      </x:c>
      <x:c r="B177" s="32"/>
    </x:row>
    <x:row r="178" ht="38" customHeight="1">
      <x:c r="A178" s="3" t="str">
        <x:v>預入・持ち出し</x:v>
      </x:c>
      <x:c r="B178" s="32"/>
    </x:row>
    <x:row r="179" ht="38" customHeight="1">
      <x:c r="A179" s="3" t="str">
        <x:v>閉店時実数</x:v>
      </x:c>
      <x:c r="B179" s="32"/>
    </x:row>
    <x:row r="180" ht="38" customHeight="1">
      <x:c r="A180" s="3" t="str">
        <x:v>予定残高（自動）</x:v>
      </x:c>
      <x:c r="B180" s="15" t="str">
        <x:f>IF(AND(A173&lt;&gt;"",COUNT(B174:B178)=5),B175+B174-B176+B177-B178,"")</x:f>
      </x:c>
    </x:row>
    <x:row r="181" ht="38" customHeight="1">
      <x:c r="A181" s="3" t="str">
        <x:v>差額（自動）</x:v>
      </x:c>
      <x:c r="B181" s="15" t="str">
        <x:f>IF(AND(ISNUMBER(B180),ISNUMBER(B179)),B179-B180,"")</x:f>
      </x:c>
    </x:row>
    <x:row r="182" ht="38" customHeight="1">
      <x:c r="A182" s="3" t="str">
        <x:v>照合の確認</x:v>
      </x:c>
      <x:c r="B182" s="30" t="str">
        <x:f>IF(A173="","対象外",IF(COUNTA(B175:B179)=0,"未使用",IF(ISNUMBER(B181),IF(B181=0,"一致","差額あり"),"数字を確認")))</x:f>
        <x:v>未使用</x:v>
      </x:c>
    </x:row>
    <x:row r="183" ht="12" customHeight="1">
      <x:c r="A183" s="3"/>
      <x:c r="B183" s="3"/>
    </x:row>
    <x:row r="184" ht="32" customHeight="1">
      <x:c r="A184" s="23" t="n">
        <x:f>IF('日報入力'!A296="","",'日報入力'!A296)</x:f>
        <x:v>46312</x:v>
      </x:c>
      <x:c r="B184" s="24" t="str">
        <x:v>入力欄</x:v>
      </x:c>
    </x:row>
    <x:row r="185" ht="38" customHeight="1">
      <x:c r="A185" s="3" t="str">
        <x:v>現金売上（自動）</x:v>
      </x:c>
      <x:c r="B185" s="15" t="str">
        <x:f>IF(A184="","",IF(ISNUMBER('日報入力'!B299),'日報入力'!B299,IF(AND('日報入力'!B297="休業",'日報入力'!B302=0),0,"")))</x:f>
      </x:c>
    </x:row>
    <x:row r="186" ht="38" customHeight="1">
      <x:c r="A186" s="3" t="str">
        <x:v>開店時現金</x:v>
      </x:c>
      <x:c r="B186" s="9"/>
    </x:row>
    <x:row r="187" ht="38" customHeight="1">
      <x:c r="A187" s="3" t="str">
        <x:v>現金支出</x:v>
      </x:c>
      <x:c r="B187" s="32"/>
    </x:row>
    <x:row r="188" ht="38" customHeight="1">
      <x:c r="A188" s="3" t="str">
        <x:v>補充・入金</x:v>
      </x:c>
      <x:c r="B188" s="32"/>
    </x:row>
    <x:row r="189" ht="38" customHeight="1">
      <x:c r="A189" s="3" t="str">
        <x:v>預入・持ち出し</x:v>
      </x:c>
      <x:c r="B189" s="32"/>
    </x:row>
    <x:row r="190" ht="38" customHeight="1">
      <x:c r="A190" s="3" t="str">
        <x:v>閉店時実数</x:v>
      </x:c>
      <x:c r="B190" s="32"/>
    </x:row>
    <x:row r="191" ht="38" customHeight="1">
      <x:c r="A191" s="3" t="str">
        <x:v>予定残高（自動）</x:v>
      </x:c>
      <x:c r="B191" s="15" t="str">
        <x:f>IF(AND(A184&lt;&gt;"",COUNT(B185:B189)=5),B186+B185-B187+B188-B189,"")</x:f>
      </x:c>
    </x:row>
    <x:row r="192" ht="38" customHeight="1">
      <x:c r="A192" s="3" t="str">
        <x:v>差額（自動）</x:v>
      </x:c>
      <x:c r="B192" s="15" t="str">
        <x:f>IF(AND(ISNUMBER(B191),ISNUMBER(B190)),B190-B191,"")</x:f>
      </x:c>
    </x:row>
    <x:row r="193" ht="38" customHeight="1">
      <x:c r="A193" s="3" t="str">
        <x:v>照合の確認</x:v>
      </x:c>
      <x:c r="B193" s="30" t="str">
        <x:f>IF(A184="","対象外",IF(COUNTA(B186:B190)=0,"未使用",IF(ISNUMBER(B192),IF(B192=0,"一致","差額あり"),"数字を確認")))</x:f>
        <x:v>未使用</x:v>
      </x:c>
    </x:row>
    <x:row r="194" ht="12" customHeight="1">
      <x:c r="A194" s="3"/>
      <x:c r="B194" s="3"/>
    </x:row>
    <x:row r="195" ht="32" customHeight="1">
      <x:c r="A195" s="23" t="n">
        <x:f>IF('日報入力'!A314="","",'日報入力'!A314)</x:f>
        <x:v>46313</x:v>
      </x:c>
      <x:c r="B195" s="24" t="str">
        <x:v>入力欄</x:v>
      </x:c>
    </x:row>
    <x:row r="196" ht="38" customHeight="1">
      <x:c r="A196" s="3" t="str">
        <x:v>現金売上（自動）</x:v>
      </x:c>
      <x:c r="B196" s="15" t="str">
        <x:f>IF(A195="","",IF(ISNUMBER('日報入力'!B317),'日報入力'!B317,IF(AND('日報入力'!B315="休業",'日報入力'!B320=0),0,"")))</x:f>
      </x:c>
    </x:row>
    <x:row r="197" ht="38" customHeight="1">
      <x:c r="A197" s="3" t="str">
        <x:v>開店時現金</x:v>
      </x:c>
      <x:c r="B197" s="9"/>
    </x:row>
    <x:row r="198" ht="38" customHeight="1">
      <x:c r="A198" s="3" t="str">
        <x:v>現金支出</x:v>
      </x:c>
      <x:c r="B198" s="32"/>
    </x:row>
    <x:row r="199" ht="38" customHeight="1">
      <x:c r="A199" s="3" t="str">
        <x:v>補充・入金</x:v>
      </x:c>
      <x:c r="B199" s="32"/>
    </x:row>
    <x:row r="200" ht="38" customHeight="1">
      <x:c r="A200" s="3" t="str">
        <x:v>預入・持ち出し</x:v>
      </x:c>
      <x:c r="B200" s="32"/>
    </x:row>
    <x:row r="201" ht="38" customHeight="1">
      <x:c r="A201" s="3" t="str">
        <x:v>閉店時実数</x:v>
      </x:c>
      <x:c r="B201" s="32"/>
    </x:row>
    <x:row r="202" ht="38" customHeight="1">
      <x:c r="A202" s="3" t="str">
        <x:v>予定残高（自動）</x:v>
      </x:c>
      <x:c r="B202" s="15" t="str">
        <x:f>IF(AND(A195&lt;&gt;"",COUNT(B196:B200)=5),B197+B196-B198+B199-B200,"")</x:f>
      </x:c>
    </x:row>
    <x:row r="203" ht="38" customHeight="1">
      <x:c r="A203" s="3" t="str">
        <x:v>差額（自動）</x:v>
      </x:c>
      <x:c r="B203" s="15" t="str">
        <x:f>IF(AND(ISNUMBER(B202),ISNUMBER(B201)),B201-B202,"")</x:f>
      </x:c>
    </x:row>
    <x:row r="204" ht="38" customHeight="1">
      <x:c r="A204" s="3" t="str">
        <x:v>照合の確認</x:v>
      </x:c>
      <x:c r="B204" s="30" t="str">
        <x:f>IF(A195="","対象外",IF(COUNTA(B197:B201)=0,"未使用",IF(ISNUMBER(B203),IF(B203=0,"一致","差額あり"),"数字を確認")))</x:f>
        <x:v>未使用</x:v>
      </x:c>
    </x:row>
    <x:row r="205" ht="12" customHeight="1">
      <x:c r="A205" s="3"/>
      <x:c r="B205" s="3"/>
    </x:row>
    <x:row r="206" ht="32" customHeight="1">
      <x:c r="A206" s="23" t="n">
        <x:f>IF('日報入力'!A332="","",'日報入力'!A332)</x:f>
        <x:v>46314</x:v>
      </x:c>
      <x:c r="B206" s="24" t="str">
        <x:v>入力欄</x:v>
      </x:c>
    </x:row>
    <x:row r="207" ht="38" customHeight="1">
      <x:c r="A207" s="3" t="str">
        <x:v>現金売上（自動）</x:v>
      </x:c>
      <x:c r="B207" s="15" t="str">
        <x:f>IF(A206="","",IF(ISNUMBER('日報入力'!B335),'日報入力'!B335,IF(AND('日報入力'!B333="休業",'日報入力'!B338=0),0,"")))</x:f>
      </x:c>
    </x:row>
    <x:row r="208" ht="38" customHeight="1">
      <x:c r="A208" s="3" t="str">
        <x:v>開店時現金</x:v>
      </x:c>
      <x:c r="B208" s="9"/>
    </x:row>
    <x:row r="209" ht="38" customHeight="1">
      <x:c r="A209" s="3" t="str">
        <x:v>現金支出</x:v>
      </x:c>
      <x:c r="B209" s="32"/>
    </x:row>
    <x:row r="210" ht="38" customHeight="1">
      <x:c r="A210" s="3" t="str">
        <x:v>補充・入金</x:v>
      </x:c>
      <x:c r="B210" s="32"/>
    </x:row>
    <x:row r="211" ht="38" customHeight="1">
      <x:c r="A211" s="3" t="str">
        <x:v>預入・持ち出し</x:v>
      </x:c>
      <x:c r="B211" s="32"/>
    </x:row>
    <x:row r="212" ht="38" customHeight="1">
      <x:c r="A212" s="3" t="str">
        <x:v>閉店時実数</x:v>
      </x:c>
      <x:c r="B212" s="32"/>
    </x:row>
    <x:row r="213" ht="38" customHeight="1">
      <x:c r="A213" s="3" t="str">
        <x:v>予定残高（自動）</x:v>
      </x:c>
      <x:c r="B213" s="15" t="str">
        <x:f>IF(AND(A206&lt;&gt;"",COUNT(B207:B211)=5),B208+B207-B209+B210-B211,"")</x:f>
      </x:c>
    </x:row>
    <x:row r="214" ht="38" customHeight="1">
      <x:c r="A214" s="3" t="str">
        <x:v>差額（自動）</x:v>
      </x:c>
      <x:c r="B214" s="15" t="str">
        <x:f>IF(AND(ISNUMBER(B213),ISNUMBER(B212)),B212-B213,"")</x:f>
      </x:c>
    </x:row>
    <x:row r="215" ht="38" customHeight="1">
      <x:c r="A215" s="3" t="str">
        <x:v>照合の確認</x:v>
      </x:c>
      <x:c r="B215" s="30" t="str">
        <x:f>IF(A206="","対象外",IF(COUNTA(B208:B212)=0,"未使用",IF(ISNUMBER(B214),IF(B214=0,"一致","差額あり"),"数字を確認")))</x:f>
        <x:v>未使用</x:v>
      </x:c>
    </x:row>
    <x:row r="216" ht="12" customHeight="1">
      <x:c r="A216" s="3"/>
      <x:c r="B216" s="3"/>
    </x:row>
    <x:row r="217" ht="32" customHeight="1">
      <x:c r="A217" s="23" t="n">
        <x:f>IF('日報入力'!A350="","",'日報入力'!A350)</x:f>
        <x:v>46315</x:v>
      </x:c>
      <x:c r="B217" s="24" t="str">
        <x:v>入力欄</x:v>
      </x:c>
    </x:row>
    <x:row r="218" ht="38" customHeight="1">
      <x:c r="A218" s="3" t="str">
        <x:v>現金売上（自動）</x:v>
      </x:c>
      <x:c r="B218" s="15" t="str">
        <x:f>IF(A217="","",IF(ISNUMBER('日報入力'!B353),'日報入力'!B353,IF(AND('日報入力'!B351="休業",'日報入力'!B356=0),0,"")))</x:f>
      </x:c>
    </x:row>
    <x:row r="219" ht="38" customHeight="1">
      <x:c r="A219" s="3" t="str">
        <x:v>開店時現金</x:v>
      </x:c>
      <x:c r="B219" s="9"/>
    </x:row>
    <x:row r="220" ht="38" customHeight="1">
      <x:c r="A220" s="3" t="str">
        <x:v>現金支出</x:v>
      </x:c>
      <x:c r="B220" s="32"/>
    </x:row>
    <x:row r="221" ht="38" customHeight="1">
      <x:c r="A221" s="3" t="str">
        <x:v>補充・入金</x:v>
      </x:c>
      <x:c r="B221" s="32"/>
    </x:row>
    <x:row r="222" ht="38" customHeight="1">
      <x:c r="A222" s="3" t="str">
        <x:v>預入・持ち出し</x:v>
      </x:c>
      <x:c r="B222" s="32"/>
    </x:row>
    <x:row r="223" ht="38" customHeight="1">
      <x:c r="A223" s="3" t="str">
        <x:v>閉店時実数</x:v>
      </x:c>
      <x:c r="B223" s="32"/>
    </x:row>
    <x:row r="224" ht="38" customHeight="1">
      <x:c r="A224" s="3" t="str">
        <x:v>予定残高（自動）</x:v>
      </x:c>
      <x:c r="B224" s="15" t="str">
        <x:f>IF(AND(A217&lt;&gt;"",COUNT(B218:B222)=5),B219+B218-B220+B221-B222,"")</x:f>
      </x:c>
    </x:row>
    <x:row r="225" ht="38" customHeight="1">
      <x:c r="A225" s="3" t="str">
        <x:v>差額（自動）</x:v>
      </x:c>
      <x:c r="B225" s="15" t="str">
        <x:f>IF(AND(ISNUMBER(B224),ISNUMBER(B223)),B223-B224,"")</x:f>
      </x:c>
    </x:row>
    <x:row r="226" ht="38" customHeight="1">
      <x:c r="A226" s="3" t="str">
        <x:v>照合の確認</x:v>
      </x:c>
      <x:c r="B226" s="30" t="str">
        <x:f>IF(A217="","対象外",IF(COUNTA(B219:B223)=0,"未使用",IF(ISNUMBER(B225),IF(B225=0,"一致","差額あり"),"数字を確認")))</x:f>
        <x:v>未使用</x:v>
      </x:c>
    </x:row>
    <x:row r="227" ht="12" customHeight="1">
      <x:c r="A227" s="3"/>
      <x:c r="B227" s="3"/>
    </x:row>
    <x:row r="228" ht="32" customHeight="1">
      <x:c r="A228" s="23" t="n">
        <x:f>IF('日報入力'!A368="","",'日報入力'!A368)</x:f>
        <x:v>46316</x:v>
      </x:c>
      <x:c r="B228" s="24" t="str">
        <x:v>入力欄</x:v>
      </x:c>
    </x:row>
    <x:row r="229" ht="38" customHeight="1">
      <x:c r="A229" s="3" t="str">
        <x:v>現金売上（自動）</x:v>
      </x:c>
      <x:c r="B229" s="15" t="str">
        <x:f>IF(A228="","",IF(ISNUMBER('日報入力'!B371),'日報入力'!B371,IF(AND('日報入力'!B369="休業",'日報入力'!B374=0),0,"")))</x:f>
      </x:c>
    </x:row>
    <x:row r="230" ht="38" customHeight="1">
      <x:c r="A230" s="3" t="str">
        <x:v>開店時現金</x:v>
      </x:c>
      <x:c r="B230" s="9"/>
    </x:row>
    <x:row r="231" ht="38" customHeight="1">
      <x:c r="A231" s="3" t="str">
        <x:v>現金支出</x:v>
      </x:c>
      <x:c r="B231" s="32"/>
    </x:row>
    <x:row r="232" ht="38" customHeight="1">
      <x:c r="A232" s="3" t="str">
        <x:v>補充・入金</x:v>
      </x:c>
      <x:c r="B232" s="32"/>
    </x:row>
    <x:row r="233" ht="38" customHeight="1">
      <x:c r="A233" s="3" t="str">
        <x:v>預入・持ち出し</x:v>
      </x:c>
      <x:c r="B233" s="32"/>
    </x:row>
    <x:row r="234" ht="38" customHeight="1">
      <x:c r="A234" s="3" t="str">
        <x:v>閉店時実数</x:v>
      </x:c>
      <x:c r="B234" s="32"/>
    </x:row>
    <x:row r="235" ht="38" customHeight="1">
      <x:c r="A235" s="3" t="str">
        <x:v>予定残高（自動）</x:v>
      </x:c>
      <x:c r="B235" s="15" t="str">
        <x:f>IF(AND(A228&lt;&gt;"",COUNT(B229:B233)=5),B230+B229-B231+B232-B233,"")</x:f>
      </x:c>
    </x:row>
    <x:row r="236" ht="38" customHeight="1">
      <x:c r="A236" s="3" t="str">
        <x:v>差額（自動）</x:v>
      </x:c>
      <x:c r="B236" s="15" t="str">
        <x:f>IF(AND(ISNUMBER(B235),ISNUMBER(B234)),B234-B235,"")</x:f>
      </x:c>
    </x:row>
    <x:row r="237" ht="38" customHeight="1">
      <x:c r="A237" s="3" t="str">
        <x:v>照合の確認</x:v>
      </x:c>
      <x:c r="B237" s="30" t="str">
        <x:f>IF(A228="","対象外",IF(COUNTA(B230:B234)=0,"未使用",IF(ISNUMBER(B236),IF(B236=0,"一致","差額あり"),"数字を確認")))</x:f>
        <x:v>未使用</x:v>
      </x:c>
    </x:row>
    <x:row r="238" ht="12" customHeight="1">
      <x:c r="A238" s="3"/>
      <x:c r="B238" s="3"/>
    </x:row>
    <x:row r="239" ht="32" customHeight="1">
      <x:c r="A239" s="23" t="n">
        <x:f>IF('日報入力'!A386="","",'日報入力'!A386)</x:f>
        <x:v>46317</x:v>
      </x:c>
      <x:c r="B239" s="24" t="str">
        <x:v>入力欄</x:v>
      </x:c>
    </x:row>
    <x:row r="240" ht="38" customHeight="1">
      <x:c r="A240" s="3" t="str">
        <x:v>現金売上（自動）</x:v>
      </x:c>
      <x:c r="B240" s="15" t="str">
        <x:f>IF(A239="","",IF(ISNUMBER('日報入力'!B389),'日報入力'!B389,IF(AND('日報入力'!B387="休業",'日報入力'!B392=0),0,"")))</x:f>
      </x:c>
    </x:row>
    <x:row r="241" ht="38" customHeight="1">
      <x:c r="A241" s="3" t="str">
        <x:v>開店時現金</x:v>
      </x:c>
      <x:c r="B241" s="9"/>
    </x:row>
    <x:row r="242" ht="38" customHeight="1">
      <x:c r="A242" s="3" t="str">
        <x:v>現金支出</x:v>
      </x:c>
      <x:c r="B242" s="32"/>
    </x:row>
    <x:row r="243" ht="38" customHeight="1">
      <x:c r="A243" s="3" t="str">
        <x:v>補充・入金</x:v>
      </x:c>
      <x:c r="B243" s="32"/>
    </x:row>
    <x:row r="244" ht="38" customHeight="1">
      <x:c r="A244" s="3" t="str">
        <x:v>預入・持ち出し</x:v>
      </x:c>
      <x:c r="B244" s="32"/>
    </x:row>
    <x:row r="245" ht="38" customHeight="1">
      <x:c r="A245" s="3" t="str">
        <x:v>閉店時実数</x:v>
      </x:c>
      <x:c r="B245" s="32"/>
    </x:row>
    <x:row r="246" ht="38" customHeight="1">
      <x:c r="A246" s="3" t="str">
        <x:v>予定残高（自動）</x:v>
      </x:c>
      <x:c r="B246" s="15" t="str">
        <x:f>IF(AND(A239&lt;&gt;"",COUNT(B240:B244)=5),B241+B240-B242+B243-B244,"")</x:f>
      </x:c>
    </x:row>
    <x:row r="247" ht="38" customHeight="1">
      <x:c r="A247" s="3" t="str">
        <x:v>差額（自動）</x:v>
      </x:c>
      <x:c r="B247" s="15" t="str">
        <x:f>IF(AND(ISNUMBER(B246),ISNUMBER(B245)),B245-B246,"")</x:f>
      </x:c>
    </x:row>
    <x:row r="248" ht="38" customHeight="1">
      <x:c r="A248" s="3" t="str">
        <x:v>照合の確認</x:v>
      </x:c>
      <x:c r="B248" s="30" t="str">
        <x:f>IF(A239="","対象外",IF(COUNTA(B241:B245)=0,"未使用",IF(ISNUMBER(B247),IF(B247=0,"一致","差額あり"),"数字を確認")))</x:f>
        <x:v>未使用</x:v>
      </x:c>
    </x:row>
    <x:row r="249" ht="12" customHeight="1">
      <x:c r="A249" s="3"/>
      <x:c r="B249" s="3"/>
    </x:row>
    <x:row r="250" ht="32" customHeight="1">
      <x:c r="A250" s="23" t="n">
        <x:f>IF('日報入力'!A404="","",'日報入力'!A404)</x:f>
        <x:v>46318</x:v>
      </x:c>
      <x:c r="B250" s="24" t="str">
        <x:v>入力欄</x:v>
      </x:c>
    </x:row>
    <x:row r="251" ht="38" customHeight="1">
      <x:c r="A251" s="3" t="str">
        <x:v>現金売上（自動）</x:v>
      </x:c>
      <x:c r="B251" s="15" t="str">
        <x:f>IF(A250="","",IF(ISNUMBER('日報入力'!B407),'日報入力'!B407,IF(AND('日報入力'!B405="休業",'日報入力'!B410=0),0,"")))</x:f>
      </x:c>
    </x:row>
    <x:row r="252" ht="38" customHeight="1">
      <x:c r="A252" s="3" t="str">
        <x:v>開店時現金</x:v>
      </x:c>
      <x:c r="B252" s="9"/>
    </x:row>
    <x:row r="253" ht="38" customHeight="1">
      <x:c r="A253" s="3" t="str">
        <x:v>現金支出</x:v>
      </x:c>
      <x:c r="B253" s="32"/>
    </x:row>
    <x:row r="254" ht="38" customHeight="1">
      <x:c r="A254" s="3" t="str">
        <x:v>補充・入金</x:v>
      </x:c>
      <x:c r="B254" s="32"/>
    </x:row>
    <x:row r="255" ht="38" customHeight="1">
      <x:c r="A255" s="3" t="str">
        <x:v>預入・持ち出し</x:v>
      </x:c>
      <x:c r="B255" s="32"/>
    </x:row>
    <x:row r="256" ht="38" customHeight="1">
      <x:c r="A256" s="3" t="str">
        <x:v>閉店時実数</x:v>
      </x:c>
      <x:c r="B256" s="32"/>
    </x:row>
    <x:row r="257" ht="38" customHeight="1">
      <x:c r="A257" s="3" t="str">
        <x:v>予定残高（自動）</x:v>
      </x:c>
      <x:c r="B257" s="15" t="str">
        <x:f>IF(AND(A250&lt;&gt;"",COUNT(B251:B255)=5),B252+B251-B253+B254-B255,"")</x:f>
      </x:c>
    </x:row>
    <x:row r="258" ht="38" customHeight="1">
      <x:c r="A258" s="3" t="str">
        <x:v>差額（自動）</x:v>
      </x:c>
      <x:c r="B258" s="15" t="str">
        <x:f>IF(AND(ISNUMBER(B257),ISNUMBER(B256)),B256-B257,"")</x:f>
      </x:c>
    </x:row>
    <x:row r="259" ht="38" customHeight="1">
      <x:c r="A259" s="3" t="str">
        <x:v>照合の確認</x:v>
      </x:c>
      <x:c r="B259" s="30" t="str">
        <x:f>IF(A250="","対象外",IF(COUNTA(B252:B256)=0,"未使用",IF(ISNUMBER(B258),IF(B258=0,"一致","差額あり"),"数字を確認")))</x:f>
        <x:v>未使用</x:v>
      </x:c>
    </x:row>
    <x:row r="260" ht="12" customHeight="1">
      <x:c r="A260" s="3"/>
      <x:c r="B260" s="3"/>
    </x:row>
    <x:row r="261" ht="32" customHeight="1">
      <x:c r="A261" s="23" t="n">
        <x:f>IF('日報入力'!A422="","",'日報入力'!A422)</x:f>
        <x:v>46319</x:v>
      </x:c>
      <x:c r="B261" s="24" t="str">
        <x:v>入力欄</x:v>
      </x:c>
    </x:row>
    <x:row r="262" ht="38" customHeight="1">
      <x:c r="A262" s="3" t="str">
        <x:v>現金売上（自動）</x:v>
      </x:c>
      <x:c r="B262" s="15" t="str">
        <x:f>IF(A261="","",IF(ISNUMBER('日報入力'!B425),'日報入力'!B425,IF(AND('日報入力'!B423="休業",'日報入力'!B428=0),0,"")))</x:f>
      </x:c>
    </x:row>
    <x:row r="263" ht="38" customHeight="1">
      <x:c r="A263" s="3" t="str">
        <x:v>開店時現金</x:v>
      </x:c>
      <x:c r="B263" s="9"/>
    </x:row>
    <x:row r="264" ht="38" customHeight="1">
      <x:c r="A264" s="3" t="str">
        <x:v>現金支出</x:v>
      </x:c>
      <x:c r="B264" s="32"/>
    </x:row>
    <x:row r="265" ht="38" customHeight="1">
      <x:c r="A265" s="3" t="str">
        <x:v>補充・入金</x:v>
      </x:c>
      <x:c r="B265" s="32"/>
    </x:row>
    <x:row r="266" ht="38" customHeight="1">
      <x:c r="A266" s="3" t="str">
        <x:v>預入・持ち出し</x:v>
      </x:c>
      <x:c r="B266" s="32"/>
    </x:row>
    <x:row r="267" ht="38" customHeight="1">
      <x:c r="A267" s="3" t="str">
        <x:v>閉店時実数</x:v>
      </x:c>
      <x:c r="B267" s="32"/>
    </x:row>
    <x:row r="268" ht="38" customHeight="1">
      <x:c r="A268" s="3" t="str">
        <x:v>予定残高（自動）</x:v>
      </x:c>
      <x:c r="B268" s="15" t="str">
        <x:f>IF(AND(A261&lt;&gt;"",COUNT(B262:B266)=5),B263+B262-B264+B265-B266,"")</x:f>
      </x:c>
    </x:row>
    <x:row r="269" ht="38" customHeight="1">
      <x:c r="A269" s="3" t="str">
        <x:v>差額（自動）</x:v>
      </x:c>
      <x:c r="B269" s="15" t="str">
        <x:f>IF(AND(ISNUMBER(B268),ISNUMBER(B267)),B267-B268,"")</x:f>
      </x:c>
    </x:row>
    <x:row r="270" ht="38" customHeight="1">
      <x:c r="A270" s="3" t="str">
        <x:v>照合の確認</x:v>
      </x:c>
      <x:c r="B270" s="30" t="str">
        <x:f>IF(A261="","対象外",IF(COUNTA(B263:B267)=0,"未使用",IF(ISNUMBER(B269),IF(B269=0,"一致","差額あり"),"数字を確認")))</x:f>
        <x:v>未使用</x:v>
      </x:c>
    </x:row>
    <x:row r="271" ht="12" customHeight="1">
      <x:c r="A271" s="3"/>
      <x:c r="B271" s="3"/>
    </x:row>
    <x:row r="272" ht="32" customHeight="1">
      <x:c r="A272" s="23" t="n">
        <x:f>IF('日報入力'!A440="","",'日報入力'!A440)</x:f>
        <x:v>46320</x:v>
      </x:c>
      <x:c r="B272" s="24" t="str">
        <x:v>入力欄</x:v>
      </x:c>
    </x:row>
    <x:row r="273" ht="38" customHeight="1">
      <x:c r="A273" s="3" t="str">
        <x:v>現金売上（自動）</x:v>
      </x:c>
      <x:c r="B273" s="15" t="str">
        <x:f>IF(A272="","",IF(ISNUMBER('日報入力'!B443),'日報入力'!B443,IF(AND('日報入力'!B441="休業",'日報入力'!B446=0),0,"")))</x:f>
      </x:c>
    </x:row>
    <x:row r="274" ht="38" customHeight="1">
      <x:c r="A274" s="3" t="str">
        <x:v>開店時現金</x:v>
      </x:c>
      <x:c r="B274" s="9"/>
    </x:row>
    <x:row r="275" ht="38" customHeight="1">
      <x:c r="A275" s="3" t="str">
        <x:v>現金支出</x:v>
      </x:c>
      <x:c r="B275" s="32"/>
    </x:row>
    <x:row r="276" ht="38" customHeight="1">
      <x:c r="A276" s="3" t="str">
        <x:v>補充・入金</x:v>
      </x:c>
      <x:c r="B276" s="32"/>
    </x:row>
    <x:row r="277" ht="38" customHeight="1">
      <x:c r="A277" s="3" t="str">
        <x:v>預入・持ち出し</x:v>
      </x:c>
      <x:c r="B277" s="32"/>
    </x:row>
    <x:row r="278" ht="38" customHeight="1">
      <x:c r="A278" s="3" t="str">
        <x:v>閉店時実数</x:v>
      </x:c>
      <x:c r="B278" s="32"/>
    </x:row>
    <x:row r="279" ht="38" customHeight="1">
      <x:c r="A279" s="3" t="str">
        <x:v>予定残高（自動）</x:v>
      </x:c>
      <x:c r="B279" s="15" t="str">
        <x:f>IF(AND(A272&lt;&gt;"",COUNT(B273:B277)=5),B274+B273-B275+B276-B277,"")</x:f>
      </x:c>
    </x:row>
    <x:row r="280" ht="38" customHeight="1">
      <x:c r="A280" s="3" t="str">
        <x:v>差額（自動）</x:v>
      </x:c>
      <x:c r="B280" s="15" t="str">
        <x:f>IF(AND(ISNUMBER(B279),ISNUMBER(B278)),B278-B279,"")</x:f>
      </x:c>
    </x:row>
    <x:row r="281" ht="38" customHeight="1">
      <x:c r="A281" s="3" t="str">
        <x:v>照合の確認</x:v>
      </x:c>
      <x:c r="B281" s="30" t="str">
        <x:f>IF(A272="","対象外",IF(COUNTA(B274:B278)=0,"未使用",IF(ISNUMBER(B280),IF(B280=0,"一致","差額あり"),"数字を確認")))</x:f>
        <x:v>未使用</x:v>
      </x:c>
    </x:row>
    <x:row r="282" ht="12" customHeight="1">
      <x:c r="A282" s="3"/>
      <x:c r="B282" s="3"/>
    </x:row>
    <x:row r="283" ht="32" customHeight="1">
      <x:c r="A283" s="23" t="n">
        <x:f>IF('日報入力'!A458="","",'日報入力'!A458)</x:f>
        <x:v>46321</x:v>
      </x:c>
      <x:c r="B283" s="24" t="str">
        <x:v>入力欄</x:v>
      </x:c>
    </x:row>
    <x:row r="284" ht="38" customHeight="1">
      <x:c r="A284" s="3" t="str">
        <x:v>現金売上（自動）</x:v>
      </x:c>
      <x:c r="B284" s="15" t="str">
        <x:f>IF(A283="","",IF(ISNUMBER('日報入力'!B461),'日報入力'!B461,IF(AND('日報入力'!B459="休業",'日報入力'!B464=0),0,"")))</x:f>
      </x:c>
    </x:row>
    <x:row r="285" ht="38" customHeight="1">
      <x:c r="A285" s="3" t="str">
        <x:v>開店時現金</x:v>
      </x:c>
      <x:c r="B285" s="9"/>
    </x:row>
    <x:row r="286" ht="38" customHeight="1">
      <x:c r="A286" s="3" t="str">
        <x:v>現金支出</x:v>
      </x:c>
      <x:c r="B286" s="32"/>
    </x:row>
    <x:row r="287" ht="38" customHeight="1">
      <x:c r="A287" s="3" t="str">
        <x:v>補充・入金</x:v>
      </x:c>
      <x:c r="B287" s="32"/>
    </x:row>
    <x:row r="288" ht="38" customHeight="1">
      <x:c r="A288" s="3" t="str">
        <x:v>預入・持ち出し</x:v>
      </x:c>
      <x:c r="B288" s="32"/>
    </x:row>
    <x:row r="289" ht="38" customHeight="1">
      <x:c r="A289" s="3" t="str">
        <x:v>閉店時実数</x:v>
      </x:c>
      <x:c r="B289" s="32"/>
    </x:row>
    <x:row r="290" ht="38" customHeight="1">
      <x:c r="A290" s="3" t="str">
        <x:v>予定残高（自動）</x:v>
      </x:c>
      <x:c r="B290" s="15" t="str">
        <x:f>IF(AND(A283&lt;&gt;"",COUNT(B284:B288)=5),B285+B284-B286+B287-B288,"")</x:f>
      </x:c>
    </x:row>
    <x:row r="291" ht="38" customHeight="1">
      <x:c r="A291" s="3" t="str">
        <x:v>差額（自動）</x:v>
      </x:c>
      <x:c r="B291" s="15" t="str">
        <x:f>IF(AND(ISNUMBER(B290),ISNUMBER(B289)),B289-B290,"")</x:f>
      </x:c>
    </x:row>
    <x:row r="292" ht="38" customHeight="1">
      <x:c r="A292" s="3" t="str">
        <x:v>照合の確認</x:v>
      </x:c>
      <x:c r="B292" s="30" t="str">
        <x:f>IF(A283="","対象外",IF(COUNTA(B285:B289)=0,"未使用",IF(ISNUMBER(B291),IF(B291=0,"一致","差額あり"),"数字を確認")))</x:f>
        <x:v>未使用</x:v>
      </x:c>
    </x:row>
    <x:row r="293" ht="12" customHeight="1">
      <x:c r="A293" s="3"/>
      <x:c r="B293" s="3"/>
    </x:row>
    <x:row r="294" ht="32" customHeight="1">
      <x:c r="A294" s="23" t="n">
        <x:f>IF('日報入力'!A476="","",'日報入力'!A476)</x:f>
        <x:v>46322</x:v>
      </x:c>
      <x:c r="B294" s="24" t="str">
        <x:v>入力欄</x:v>
      </x:c>
    </x:row>
    <x:row r="295" ht="38" customHeight="1">
      <x:c r="A295" s="3" t="str">
        <x:v>現金売上（自動）</x:v>
      </x:c>
      <x:c r="B295" s="15" t="str">
        <x:f>IF(A294="","",IF(ISNUMBER('日報入力'!B479),'日報入力'!B479,IF(AND('日報入力'!B477="休業",'日報入力'!B482=0),0,"")))</x:f>
      </x:c>
    </x:row>
    <x:row r="296" ht="38" customHeight="1">
      <x:c r="A296" s="3" t="str">
        <x:v>開店時現金</x:v>
      </x:c>
      <x:c r="B296" s="9"/>
    </x:row>
    <x:row r="297" ht="38" customHeight="1">
      <x:c r="A297" s="3" t="str">
        <x:v>現金支出</x:v>
      </x:c>
      <x:c r="B297" s="32"/>
    </x:row>
    <x:row r="298" ht="38" customHeight="1">
      <x:c r="A298" s="3" t="str">
        <x:v>補充・入金</x:v>
      </x:c>
      <x:c r="B298" s="32"/>
    </x:row>
    <x:row r="299" ht="38" customHeight="1">
      <x:c r="A299" s="3" t="str">
        <x:v>預入・持ち出し</x:v>
      </x:c>
      <x:c r="B299" s="32"/>
    </x:row>
    <x:row r="300" ht="38" customHeight="1">
      <x:c r="A300" s="3" t="str">
        <x:v>閉店時実数</x:v>
      </x:c>
      <x:c r="B300" s="32"/>
    </x:row>
    <x:row r="301" ht="38" customHeight="1">
      <x:c r="A301" s="3" t="str">
        <x:v>予定残高（自動）</x:v>
      </x:c>
      <x:c r="B301" s="15" t="str">
        <x:f>IF(AND(A294&lt;&gt;"",COUNT(B295:B299)=5),B296+B295-B297+B298-B299,"")</x:f>
      </x:c>
    </x:row>
    <x:row r="302" ht="38" customHeight="1">
      <x:c r="A302" s="3" t="str">
        <x:v>差額（自動）</x:v>
      </x:c>
      <x:c r="B302" s="15" t="str">
        <x:f>IF(AND(ISNUMBER(B301),ISNUMBER(B300)),B300-B301,"")</x:f>
      </x:c>
    </x:row>
    <x:row r="303" ht="38" customHeight="1">
      <x:c r="A303" s="3" t="str">
        <x:v>照合の確認</x:v>
      </x:c>
      <x:c r="B303" s="30" t="str">
        <x:f>IF(A294="","対象外",IF(COUNTA(B296:B300)=0,"未使用",IF(ISNUMBER(B302),IF(B302=0,"一致","差額あり"),"数字を確認")))</x:f>
        <x:v>未使用</x:v>
      </x:c>
    </x:row>
    <x:row r="304" ht="12" customHeight="1">
      <x:c r="A304" s="3"/>
      <x:c r="B304" s="3"/>
    </x:row>
    <x:row r="305" ht="32" customHeight="1">
      <x:c r="A305" s="23" t="n">
        <x:f>IF('日報入力'!A494="","",'日報入力'!A494)</x:f>
        <x:v>46323</x:v>
      </x:c>
      <x:c r="B305" s="24" t="str">
        <x:v>入力欄</x:v>
      </x:c>
    </x:row>
    <x:row r="306" ht="38" customHeight="1">
      <x:c r="A306" s="3" t="str">
        <x:v>現金売上（自動）</x:v>
      </x:c>
      <x:c r="B306" s="15" t="str">
        <x:f>IF(A305="","",IF(ISNUMBER('日報入力'!B497),'日報入力'!B497,IF(AND('日報入力'!B495="休業",'日報入力'!B500=0),0,"")))</x:f>
      </x:c>
    </x:row>
    <x:row r="307" ht="38" customHeight="1">
      <x:c r="A307" s="3" t="str">
        <x:v>開店時現金</x:v>
      </x:c>
      <x:c r="B307" s="9"/>
    </x:row>
    <x:row r="308" ht="38" customHeight="1">
      <x:c r="A308" s="3" t="str">
        <x:v>現金支出</x:v>
      </x:c>
      <x:c r="B308" s="32"/>
    </x:row>
    <x:row r="309" ht="38" customHeight="1">
      <x:c r="A309" s="3" t="str">
        <x:v>補充・入金</x:v>
      </x:c>
      <x:c r="B309" s="32"/>
    </x:row>
    <x:row r="310" ht="38" customHeight="1">
      <x:c r="A310" s="3" t="str">
        <x:v>預入・持ち出し</x:v>
      </x:c>
      <x:c r="B310" s="32"/>
    </x:row>
    <x:row r="311" ht="38" customHeight="1">
      <x:c r="A311" s="3" t="str">
        <x:v>閉店時実数</x:v>
      </x:c>
      <x:c r="B311" s="32"/>
    </x:row>
    <x:row r="312" ht="38" customHeight="1">
      <x:c r="A312" s="3" t="str">
        <x:v>予定残高（自動）</x:v>
      </x:c>
      <x:c r="B312" s="15" t="str">
        <x:f>IF(AND(A305&lt;&gt;"",COUNT(B306:B310)=5),B307+B306-B308+B309-B310,"")</x:f>
      </x:c>
    </x:row>
    <x:row r="313" ht="38" customHeight="1">
      <x:c r="A313" s="3" t="str">
        <x:v>差額（自動）</x:v>
      </x:c>
      <x:c r="B313" s="15" t="str">
        <x:f>IF(AND(ISNUMBER(B312),ISNUMBER(B311)),B311-B312,"")</x:f>
      </x:c>
    </x:row>
    <x:row r="314" ht="38" customHeight="1">
      <x:c r="A314" s="3" t="str">
        <x:v>照合の確認</x:v>
      </x:c>
      <x:c r="B314" s="30" t="str">
        <x:f>IF(A305="","対象外",IF(COUNTA(B307:B311)=0,"未使用",IF(ISNUMBER(B313),IF(B313=0,"一致","差額あり"),"数字を確認")))</x:f>
        <x:v>未使用</x:v>
      </x:c>
    </x:row>
    <x:row r="315" ht="12" customHeight="1">
      <x:c r="A315" s="3"/>
      <x:c r="B315" s="3"/>
    </x:row>
    <x:row r="316" ht="32" customHeight="1">
      <x:c r="A316" s="23" t="n">
        <x:f>IF('日報入力'!A512="","",'日報入力'!A512)</x:f>
        <x:v>46324</x:v>
      </x:c>
      <x:c r="B316" s="24" t="str">
        <x:v>入力欄</x:v>
      </x:c>
    </x:row>
    <x:row r="317" ht="38" customHeight="1">
      <x:c r="A317" s="3" t="str">
        <x:v>現金売上（自動）</x:v>
      </x:c>
      <x:c r="B317" s="15" t="str">
        <x:f>IF(A316="","",IF(ISNUMBER('日報入力'!B515),'日報入力'!B515,IF(AND('日報入力'!B513="休業",'日報入力'!B518=0),0,"")))</x:f>
      </x:c>
    </x:row>
    <x:row r="318" ht="38" customHeight="1">
      <x:c r="A318" s="3" t="str">
        <x:v>開店時現金</x:v>
      </x:c>
      <x:c r="B318" s="9"/>
    </x:row>
    <x:row r="319" ht="38" customHeight="1">
      <x:c r="A319" s="3" t="str">
        <x:v>現金支出</x:v>
      </x:c>
      <x:c r="B319" s="32"/>
    </x:row>
    <x:row r="320" ht="38" customHeight="1">
      <x:c r="A320" s="3" t="str">
        <x:v>補充・入金</x:v>
      </x:c>
      <x:c r="B320" s="32"/>
    </x:row>
    <x:row r="321" ht="38" customHeight="1">
      <x:c r="A321" s="3" t="str">
        <x:v>預入・持ち出し</x:v>
      </x:c>
      <x:c r="B321" s="32"/>
    </x:row>
    <x:row r="322" ht="38" customHeight="1">
      <x:c r="A322" s="3" t="str">
        <x:v>閉店時実数</x:v>
      </x:c>
      <x:c r="B322" s="32"/>
    </x:row>
    <x:row r="323" ht="38" customHeight="1">
      <x:c r="A323" s="3" t="str">
        <x:v>予定残高（自動）</x:v>
      </x:c>
      <x:c r="B323" s="15" t="str">
        <x:f>IF(AND(A316&lt;&gt;"",COUNT(B317:B321)=5),B318+B317-B319+B320-B321,"")</x:f>
      </x:c>
    </x:row>
    <x:row r="324" ht="38" customHeight="1">
      <x:c r="A324" s="3" t="str">
        <x:v>差額（自動）</x:v>
      </x:c>
      <x:c r="B324" s="15" t="str">
        <x:f>IF(AND(ISNUMBER(B323),ISNUMBER(B322)),B322-B323,"")</x:f>
      </x:c>
    </x:row>
    <x:row r="325" ht="38" customHeight="1">
      <x:c r="A325" s="3" t="str">
        <x:v>照合の確認</x:v>
      </x:c>
      <x:c r="B325" s="30" t="str">
        <x:f>IF(A316="","対象外",IF(COUNTA(B318:B322)=0,"未使用",IF(ISNUMBER(B324),IF(B324=0,"一致","差額あり"),"数字を確認")))</x:f>
        <x:v>未使用</x:v>
      </x:c>
    </x:row>
    <x:row r="326" ht="12" customHeight="1">
      <x:c r="A326" s="3"/>
      <x:c r="B326" s="3"/>
    </x:row>
    <x:row r="327" ht="32" customHeight="1">
      <x:c r="A327" s="23" t="n">
        <x:f>IF('日報入力'!A530="","",'日報入力'!A530)</x:f>
        <x:v>46325</x:v>
      </x:c>
      <x:c r="B327" s="24" t="str">
        <x:v>入力欄</x:v>
      </x:c>
    </x:row>
    <x:row r="328" ht="38" customHeight="1">
      <x:c r="A328" s="3" t="str">
        <x:v>現金売上（自動）</x:v>
      </x:c>
      <x:c r="B328" s="15" t="str">
        <x:f>IF(A327="","",IF(ISNUMBER('日報入力'!B533),'日報入力'!B533,IF(AND('日報入力'!B531="休業",'日報入力'!B536=0),0,"")))</x:f>
      </x:c>
    </x:row>
    <x:row r="329" ht="38" customHeight="1">
      <x:c r="A329" s="3" t="str">
        <x:v>開店時現金</x:v>
      </x:c>
      <x:c r="B329" s="9"/>
    </x:row>
    <x:row r="330" ht="38" customHeight="1">
      <x:c r="A330" s="3" t="str">
        <x:v>現金支出</x:v>
      </x:c>
      <x:c r="B330" s="32"/>
    </x:row>
    <x:row r="331" ht="38" customHeight="1">
      <x:c r="A331" s="3" t="str">
        <x:v>補充・入金</x:v>
      </x:c>
      <x:c r="B331" s="32"/>
    </x:row>
    <x:row r="332" ht="38" customHeight="1">
      <x:c r="A332" s="3" t="str">
        <x:v>預入・持ち出し</x:v>
      </x:c>
      <x:c r="B332" s="32"/>
    </x:row>
    <x:row r="333" ht="38" customHeight="1">
      <x:c r="A333" s="3" t="str">
        <x:v>閉店時実数</x:v>
      </x:c>
      <x:c r="B333" s="32"/>
    </x:row>
    <x:row r="334" ht="38" customHeight="1">
      <x:c r="A334" s="3" t="str">
        <x:v>予定残高（自動）</x:v>
      </x:c>
      <x:c r="B334" s="15" t="str">
        <x:f>IF(AND(A327&lt;&gt;"",COUNT(B328:B332)=5),B329+B328-B330+B331-B332,"")</x:f>
      </x:c>
    </x:row>
    <x:row r="335" ht="38" customHeight="1">
      <x:c r="A335" s="3" t="str">
        <x:v>差額（自動）</x:v>
      </x:c>
      <x:c r="B335" s="15" t="str">
        <x:f>IF(AND(ISNUMBER(B334),ISNUMBER(B333)),B333-B334,"")</x:f>
      </x:c>
    </x:row>
    <x:row r="336" ht="38" customHeight="1">
      <x:c r="A336" s="3" t="str">
        <x:v>照合の確認</x:v>
      </x:c>
      <x:c r="B336" s="30" t="str">
        <x:f>IF(A327="","対象外",IF(COUNTA(B329:B333)=0,"未使用",IF(ISNUMBER(B335),IF(B335=0,"一致","差額あり"),"数字を確認")))</x:f>
        <x:v>未使用</x:v>
      </x:c>
    </x:row>
    <x:row r="337" ht="12" customHeight="1">
      <x:c r="A337" s="3"/>
      <x:c r="B337" s="3"/>
    </x:row>
    <x:row r="338" ht="32" customHeight="1">
      <x:c r="A338" s="23" t="n">
        <x:f>IF('日報入力'!A548="","",'日報入力'!A548)</x:f>
        <x:v>46326</x:v>
      </x:c>
      <x:c r="B338" s="24" t="str">
        <x:v>入力欄</x:v>
      </x:c>
    </x:row>
    <x:row r="339" ht="38" customHeight="1">
      <x:c r="A339" s="3" t="str">
        <x:v>現金売上（自動）</x:v>
      </x:c>
      <x:c r="B339" s="15" t="str">
        <x:f>IF(A338="","",IF(ISNUMBER('日報入力'!B551),'日報入力'!B551,IF(AND('日報入力'!B549="休業",'日報入力'!B554=0),0,"")))</x:f>
      </x:c>
    </x:row>
    <x:row r="340" ht="38" customHeight="1">
      <x:c r="A340" s="3" t="str">
        <x:v>開店時現金</x:v>
      </x:c>
      <x:c r="B340" s="9"/>
    </x:row>
    <x:row r="341" ht="38" customHeight="1">
      <x:c r="A341" s="3" t="str">
        <x:v>現金支出</x:v>
      </x:c>
      <x:c r="B341" s="32"/>
    </x:row>
    <x:row r="342" ht="38" customHeight="1">
      <x:c r="A342" s="3" t="str">
        <x:v>補充・入金</x:v>
      </x:c>
      <x:c r="B342" s="32"/>
    </x:row>
    <x:row r="343" ht="38" customHeight="1">
      <x:c r="A343" s="3" t="str">
        <x:v>預入・持ち出し</x:v>
      </x:c>
      <x:c r="B343" s="32"/>
    </x:row>
    <x:row r="344" ht="38" customHeight="1">
      <x:c r="A344" s="3" t="str">
        <x:v>閉店時実数</x:v>
      </x:c>
      <x:c r="B344" s="32"/>
    </x:row>
    <x:row r="345" ht="38" customHeight="1">
      <x:c r="A345" s="3" t="str">
        <x:v>予定残高（自動）</x:v>
      </x:c>
      <x:c r="B345" s="15" t="str">
        <x:f>IF(AND(A338&lt;&gt;"",COUNT(B339:B343)=5),B340+B339-B341+B342-B343,"")</x:f>
      </x:c>
    </x:row>
    <x:row r="346" ht="38" customHeight="1">
      <x:c r="A346" s="3" t="str">
        <x:v>差額（自動）</x:v>
      </x:c>
      <x:c r="B346" s="15" t="str">
        <x:f>IF(AND(ISNUMBER(B345),ISNUMBER(B344)),B344-B345,"")</x:f>
      </x:c>
    </x:row>
    <x:row r="347" ht="38" customHeight="1">
      <x:c r="A347" s="3" t="str">
        <x:v>照合の確認</x:v>
      </x:c>
      <x:c r="B347" s="30" t="str">
        <x:f>IF(A338="","対象外",IF(COUNTA(B340:B344)=0,"未使用",IF(ISNUMBER(B346),IF(B346=0,"一致","差額あり"),"数字を確認")))</x:f>
        <x:v>未使用</x:v>
      </x:c>
    </x:row>
    <x:row r="348" ht="12" customHeight="1">
      <x:c r="A348" s="3"/>
      <x:c r="B348" s="3"/>
    </x:row>
  </x:sheetData>
  <x:conditionalFormatting sqref="B16:B16">
    <x:cfRule type="expression" dxfId="8" priority="1">
      <x:formula>AND(ISNUMBER(B16),B16&lt;&gt;0)</x:formula>
    </x:cfRule>
  </x:conditionalFormatting>
  <x:conditionalFormatting sqref="B27:B27">
    <x:cfRule type="expression" dxfId="17" priority="2">
      <x:formula>AND(ISNUMBER(B27),B27&lt;&gt;0)</x:formula>
    </x:cfRule>
  </x:conditionalFormatting>
  <x:conditionalFormatting sqref="B38:B38">
    <x:cfRule type="expression" dxfId="26" priority="3">
      <x:formula>AND(ISNUMBER(B38),B38&lt;&gt;0)</x:formula>
    </x:cfRule>
  </x:conditionalFormatting>
  <x:conditionalFormatting sqref="B49:B49">
    <x:cfRule type="expression" dxfId="35" priority="4">
      <x:formula>AND(ISNUMBER(B49),B49&lt;&gt;0)</x:formula>
    </x:cfRule>
  </x:conditionalFormatting>
  <x:conditionalFormatting sqref="B60:B60">
    <x:cfRule type="expression" dxfId="44" priority="5">
      <x:formula>AND(ISNUMBER(B60),B60&lt;&gt;0)</x:formula>
    </x:cfRule>
  </x:conditionalFormatting>
  <x:conditionalFormatting sqref="B71:B71">
    <x:cfRule type="expression" dxfId="53" priority="6">
      <x:formula>AND(ISNUMBER(B71),B71&lt;&gt;0)</x:formula>
    </x:cfRule>
  </x:conditionalFormatting>
  <x:conditionalFormatting sqref="B82:B82">
    <x:cfRule type="expression" dxfId="62" priority="7">
      <x:formula>AND(ISNUMBER(B82),B82&lt;&gt;0)</x:formula>
    </x:cfRule>
  </x:conditionalFormatting>
  <x:conditionalFormatting sqref="B93:B93">
    <x:cfRule type="expression" dxfId="71" priority="8">
      <x:formula>AND(ISNUMBER(B93),B93&lt;&gt;0)</x:formula>
    </x:cfRule>
  </x:conditionalFormatting>
  <x:conditionalFormatting sqref="B104:B104">
    <x:cfRule type="expression" dxfId="80" priority="9">
      <x:formula>AND(ISNUMBER(B104),B104&lt;&gt;0)</x:formula>
    </x:cfRule>
  </x:conditionalFormatting>
  <x:conditionalFormatting sqref="B115:B115">
    <x:cfRule type="expression" dxfId="89" priority="10">
      <x:formula>AND(ISNUMBER(B115),B115&lt;&gt;0)</x:formula>
    </x:cfRule>
  </x:conditionalFormatting>
  <x:conditionalFormatting sqref="B126:B126">
    <x:cfRule type="expression" dxfId="98" priority="11">
      <x:formula>AND(ISNUMBER(B126),B126&lt;&gt;0)</x:formula>
    </x:cfRule>
  </x:conditionalFormatting>
  <x:conditionalFormatting sqref="B137:B137">
    <x:cfRule type="expression" dxfId="107" priority="12">
      <x:formula>AND(ISNUMBER(B137),B137&lt;&gt;0)</x:formula>
    </x:cfRule>
  </x:conditionalFormatting>
  <x:conditionalFormatting sqref="B148:B148">
    <x:cfRule type="expression" dxfId="116" priority="13">
      <x:formula>AND(ISNUMBER(B148),B148&lt;&gt;0)</x:formula>
    </x:cfRule>
  </x:conditionalFormatting>
  <x:conditionalFormatting sqref="B159:B159">
    <x:cfRule type="expression" dxfId="125" priority="14">
      <x:formula>AND(ISNUMBER(B159),B159&lt;&gt;0)</x:formula>
    </x:cfRule>
  </x:conditionalFormatting>
  <x:conditionalFormatting sqref="B170:B170">
    <x:cfRule type="expression" dxfId="134" priority="15">
      <x:formula>AND(ISNUMBER(B170),B170&lt;&gt;0)</x:formula>
    </x:cfRule>
  </x:conditionalFormatting>
  <x:conditionalFormatting sqref="B181:B181">
    <x:cfRule type="expression" dxfId="143" priority="16">
      <x:formula>AND(ISNUMBER(B181),B181&lt;&gt;0)</x:formula>
    </x:cfRule>
  </x:conditionalFormatting>
  <x:conditionalFormatting sqref="B192:B192">
    <x:cfRule type="expression" dxfId="152" priority="17">
      <x:formula>AND(ISNUMBER(B192),B192&lt;&gt;0)</x:formula>
    </x:cfRule>
  </x:conditionalFormatting>
  <x:conditionalFormatting sqref="B203:B203">
    <x:cfRule type="expression" dxfId="161" priority="18">
      <x:formula>AND(ISNUMBER(B203),B203&lt;&gt;0)</x:formula>
    </x:cfRule>
  </x:conditionalFormatting>
  <x:conditionalFormatting sqref="B214:B214">
    <x:cfRule type="expression" dxfId="170" priority="19">
      <x:formula>AND(ISNUMBER(B214),B214&lt;&gt;0)</x:formula>
    </x:cfRule>
  </x:conditionalFormatting>
  <x:conditionalFormatting sqref="B225:B225">
    <x:cfRule type="expression" dxfId="179" priority="20">
      <x:formula>AND(ISNUMBER(B225),B225&lt;&gt;0)</x:formula>
    </x:cfRule>
  </x:conditionalFormatting>
  <x:conditionalFormatting sqref="B236:B236">
    <x:cfRule type="expression" dxfId="188" priority="21">
      <x:formula>AND(ISNUMBER(B236),B236&lt;&gt;0)</x:formula>
    </x:cfRule>
  </x:conditionalFormatting>
  <x:conditionalFormatting sqref="B247:B247">
    <x:cfRule type="expression" dxfId="197" priority="22">
      <x:formula>AND(ISNUMBER(B247),B247&lt;&gt;0)</x:formula>
    </x:cfRule>
  </x:conditionalFormatting>
  <x:conditionalFormatting sqref="B258:B258">
    <x:cfRule type="expression" dxfId="206" priority="23">
      <x:formula>AND(ISNUMBER(B258),B258&lt;&gt;0)</x:formula>
    </x:cfRule>
  </x:conditionalFormatting>
  <x:conditionalFormatting sqref="B269:B269">
    <x:cfRule type="expression" dxfId="215" priority="24">
      <x:formula>AND(ISNUMBER(B269),B269&lt;&gt;0)</x:formula>
    </x:cfRule>
  </x:conditionalFormatting>
  <x:conditionalFormatting sqref="B280:B280">
    <x:cfRule type="expression" dxfId="224" priority="25">
      <x:formula>AND(ISNUMBER(B280),B280&lt;&gt;0)</x:formula>
    </x:cfRule>
  </x:conditionalFormatting>
  <x:conditionalFormatting sqref="B291:B291">
    <x:cfRule type="expression" dxfId="233" priority="26">
      <x:formula>AND(ISNUMBER(B291),B291&lt;&gt;0)</x:formula>
    </x:cfRule>
  </x:conditionalFormatting>
  <x:conditionalFormatting sqref="B302:B302">
    <x:cfRule type="expression" dxfId="242" priority="27">
      <x:formula>AND(ISNUMBER(B302),B302&lt;&gt;0)</x:formula>
    </x:cfRule>
  </x:conditionalFormatting>
  <x:conditionalFormatting sqref="B313:B313">
    <x:cfRule type="expression" dxfId="251" priority="28">
      <x:formula>AND(ISNUMBER(B313),B313&lt;&gt;0)</x:formula>
    </x:cfRule>
  </x:conditionalFormatting>
  <x:conditionalFormatting sqref="B324:B324">
    <x:cfRule type="expression" dxfId="260" priority="29">
      <x:formula>AND(ISNUMBER(B324),B324&lt;&gt;0)</x:formula>
    </x:cfRule>
  </x:conditionalFormatting>
  <x:conditionalFormatting sqref="B335:B335">
    <x:cfRule type="expression" dxfId="269" priority="30">
      <x:formula>AND(ISNUMBER(B335),B335&lt;&gt;0)</x:formula>
    </x:cfRule>
  </x:conditionalFormatting>
  <x:conditionalFormatting sqref="B346:B346">
    <x:cfRule type="expression" dxfId="278" priority="31">
      <x:formula>AND(ISNUMBER(B346),B346&lt;&gt;0)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6342B"/>
  </x:sheetPr>
  <x:sheetViews>
    <x:sheetView showGridLines="0" workbookViewId="0"/>
  </x:sheetViews>
  <x:sheetFormatPr defaultRowHeight="15"/>
  <x:cols>
    <x:col min="1" max="1" width="17.5" hidden="0" customWidth="1"/>
    <x:col min="2" max="2" width="27.5" hidden="0" customWidth="1"/>
  </x:cols>
  <x:sheetData>
    <x:row r="1" ht="8" customHeight="1">
      <x:c r="A1" s="3"/>
      <x:c r="B1" s="3"/>
    </x:row>
    <x:row r="2" ht="34" customHeight="1">
      <x:c r="A2" s="4" t="str">
        <x:v>使い方と記入例</x:v>
      </x:c>
      <x:c r="B2" s="3"/>
    </x:row>
    <x:row r="3" ht="54" customHeight="1">
      <x:c r="A3" s="3" t="str">
        <x:v>最初の設定</x:v>
      </x:c>
      <x:c r="B3" s="3" t="str">
        <x:v>対象月と任意の売上目標を「月のまとめ」で設定。</x:v>
      </x:c>
    </x:row>
    <x:row r="4" ht="50" customHeight="1">
      <x:c r="A4" s="3" t="str">
        <x:v>入力の順番</x:v>
      </x:c>
      <x:c r="B4" s="3" t="str">
        <x:v>日報入力 → 必要なら現金確認 → 月のまとめ。</x:v>
      </x:c>
    </x:row>
    <x:row r="5" ht="50" customHeight="1">
      <x:c r="A5" s="3" t="str">
        <x:v>使う場所</x:v>
      </x:c>
      <x:c r="B5" s="3" t="str">
        <x:v>黄色い欄が入力。灰色の欄は自動計算です。</x:v>
      </x:c>
    </x:row>
    <x:row r="6" ht="58" customHeight="1">
      <x:c r="A6" s="3" t="str">
        <x:v>営業日の数字</x:v>
      </x:c>
      <x:c r="B6" s="3" t="str">
        <x:v>決済3欄・人数・経費3欄。使わない欄は0を入れます。</x:v>
      </x:c>
    </x:row>
    <x:row r="7" ht="62" customHeight="1">
      <x:c r="A7" s="3" t="str">
        <x:v>休業日の数字</x:v>
      </x:c>
      <x:c r="B7" s="3" t="str">
        <x:v>営業/休業は「休業」。経費3欄に支出を記録し、ない欄は0。</x:v>
      </x:c>
    </x:row>
    <x:row r="8" ht="62" customHeight="1">
      <x:c r="A8" s="3" t="str">
        <x:v>空欄と0</x:v>
      </x:c>
      <x:c r="B8" s="3" t="str">
        <x:v>不明は空欄。実際のゼロは0。未完成の日は金額集計に含めません。</x:v>
      </x:c>
    </x:row>
    <x:row r="9" ht="58" customHeight="1">
      <x:c r="A9" s="3" t="str">
        <x:v>数字が赤い時</x:v>
      </x:c>
      <x:c r="B9" s="3" t="str">
        <x:v>円・人などの文字を消し、半角数字だけに直します。</x:v>
      </x:c>
    </x:row>
    <x:row r="10" ht="58" customHeight="1">
      <x:c r="A10" s="3" t="str">
        <x:v>客数の確認</x:v>
      </x:c>
      <x:c r="B10" s="3" t="str">
        <x:v>人数は0以上の整数。売上があるのに0人なら記録を確認。</x:v>
      </x:c>
    </x:row>
    <x:row r="11" ht="68" customHeight="1">
      <x:c r="A11" s="3" t="str">
        <x:v>売上・経費</x:v>
      </x:c>
      <x:c r="B11" s="3" t="str">
        <x:v>税込の記録額で統一。人件費は日ごとの配賦・見積でも、同じ基準で記録。</x:v>
      </x:c>
    </x:row>
    <x:row r="12" ht="72" customHeight="1">
      <x:c r="A12" s="3" t="str">
        <x:v>売上−経費</x:v>
      </x:c>
      <x:c r="B12" s="3" t="str">
        <x:v>売上−当日記録の仕入・人件費・他経費。会計上の利益や現金残高とは異なります。</x:v>
      </x:c>
    </x:row>
    <x:row r="13" ht="70" customHeight="1">
      <x:c r="A13" s="3" t="str">
        <x:v>現金の計算</x:v>
      </x:c>
      <x:c r="B13" s="3" t="str">
        <x:v>開店時現金＋現金売上−現金支出＋補充・入金−預入・持ち出し。</x:v>
      </x:c>
    </x:row>
    <x:row r="14" ht="72" customHeight="1">
      <x:c r="A14" s="3" t="str">
        <x:v>現金の差額</x:v>
      </x:c>
      <x:c r="B14" s="3" t="str">
        <x:v>閉店時実数−予定残高。差額を消すために数字を合わせず、原因をメモします。</x:v>
      </x:c>
    </x:row>
    <x:row r="15" ht="62" customHeight="1">
      <x:c r="A15" s="3" t="str">
        <x:v>翌月の始め方</x:v>
      </x:c>
      <x:c r="B15" s="3" t="str">
        <x:v>空のテンプレートを新しく取得。記入済みの対象月は変更しません。</x:v>
      </x:c>
    </x:row>
    <x:row r="16" ht="62" customHeight="1">
      <x:c r="A16" s="3" t="str">
        <x:v>記録の扱い</x:v>
      </x:c>
      <x:c r="B16" s="3" t="str">
        <x:v>個人名・連絡先は不要。担当は役割やイニシャルで記録。</x:v>
      </x:c>
    </x:row>
    <x:row r="17" ht="62" customHeight="1">
      <x:c r="A17" s="3" t="str">
        <x:v>保存と共有</x:v>
      </x:c>
      <x:c r="B17" s="3" t="str">
        <x:v>アプリの保存状態を確認。記入済みのファイルは必要なスタッフだけと共有。</x:v>
      </x:c>
    </x:row>
    <x:row r="18" ht="62" customHeight="1">
      <x:c r="A18" s="3" t="str">
        <x:v>無料利用</x:v>
      </x:c>
      <x:c r="B18" s="3" t="str">
        <x:v>自店向けの編集OK。未記入で再配布する時は紹介記事へのリンクを添えます。</x:v>
      </x:c>
    </x:row>
    <x:row r="19" ht="27" customHeight="1">
      <x:c r="A19" s="3"/>
      <x:c r="B19" s="3"/>
    </x:row>
    <x:row r="20" ht="48" customHeight="1">
      <x:c r="A20" s="24" t="str">
        <x:v>架空の記入例（店舗の実績ではありません）</x:v>
      </x:c>
      <x:c r="B20" s="24"/>
    </x:row>
    <x:row r="21" ht="27" customHeight="1">
      <x:c r="A21" s="3" t="str">
        <x:v>現金売上</x:v>
      </x:c>
      <x:c r="B21" s="19" t="n">
        <x:v>15000</x:v>
      </x:c>
    </x:row>
    <x:row r="22" ht="27" customHeight="1">
      <x:c r="A22" s="3" t="str">
        <x:v>カード売上</x:v>
      </x:c>
      <x:c r="B22" s="19" t="n">
        <x:v>25000</x:v>
      </x:c>
    </x:row>
    <x:row r="23" ht="27" customHeight="1">
      <x:c r="A23" s="3" t="str">
        <x:v>QR・他売上</x:v>
      </x:c>
      <x:c r="B23" s="19" t="n">
        <x:v>3000</x:v>
      </x:c>
    </x:row>
    <x:row r="24" ht="27" customHeight="1">
      <x:c r="A24" s="3" t="str">
        <x:v>売上合計</x:v>
      </x:c>
      <x:c r="B24" s="19" t="n">
        <x:f>SUM(B21:B23)</x:f>
        <x:v>43000</x:v>
      </x:c>
    </x:row>
    <x:row r="25" ht="27" customHeight="1">
      <x:c r="A25" s="3" t="str">
        <x:v>来店人数</x:v>
      </x:c>
      <x:c r="B25" s="19" t="n">
        <x:v>10</x:v>
      </x:c>
    </x:row>
    <x:row r="26" ht="27" customHeight="1">
      <x:c r="A26" s="3" t="str">
        <x:v>客単価</x:v>
      </x:c>
      <x:c r="B26" s="19" t="n">
        <x:f>B24/B25</x:f>
        <x:v>4300</x:v>
      </x:c>
    </x:row>
    <x:row r="27" ht="27" customHeight="1">
      <x:c r="A27" s="3" t="str">
        <x:v>仕入額</x:v>
      </x:c>
      <x:c r="B27" s="19" t="n">
        <x:v>8000</x:v>
      </x:c>
    </x:row>
    <x:row r="28" ht="27" customHeight="1">
      <x:c r="A28" s="3" t="str">
        <x:v>人件費</x:v>
      </x:c>
      <x:c r="B28" s="19" t="n">
        <x:v>6000</x:v>
      </x:c>
    </x:row>
    <x:row r="29" ht="27" customHeight="1">
      <x:c r="A29" s="3" t="str">
        <x:v>その他経費</x:v>
      </x:c>
      <x:c r="B29" s="19" t="n">
        <x:v>500</x:v>
      </x:c>
    </x:row>
    <x:row r="30" ht="27" customHeight="1">
      <x:c r="A30" s="3" t="str">
        <x:v>経費合計</x:v>
      </x:c>
      <x:c r="B30" s="19" t="n">
        <x:f>SUM(B27:B29)</x:f>
        <x:v>14500</x:v>
      </x:c>
    </x:row>
    <x:row r="31" ht="27" customHeight="1">
      <x:c r="A31" s="3" t="str">
        <x:v>売上−経費</x:v>
      </x:c>
      <x:c r="B31" s="19" t="n">
        <x:f>B24-B30</x:f>
        <x:v>28500</x:v>
      </x:c>
    </x:row>
    <x:row r="32" ht="27" customHeight="1">
      <x:c r="A32" s="3"/>
      <x:c r="B32" s="3"/>
    </x:row>
    <x:row r="33" ht="58" customHeight="1">
      <x:c r="A33" s="3" t="str">
        <x:v>営業メモの例</x:v>
      </x:c>
      <x:c r="B33" s="3" t="str">
        <x:v>混む時間に空席案内を更新できなかった。</x:v>
      </x:c>
    </x:row>
    <x:row r="34" ht="58" customHeight="1">
      <x:c r="A34" s="3" t="str">
        <x:v>引継ぎの例</x:v>
      </x:c>
      <x:c r="B34" s="3" t="str">
        <x:v>次の営業は会計後に空席を確認して更新する。</x:v>
      </x:c>
    </x:row>
    <x:row r="35" ht="27" customHeight="1">
      <x:c r="A35" s="3"/>
      <x:c r="B35" s="3"/>
    </x:row>
    <x:row r="36" ht="40" customHeight="1">
      <x:c r="A36" s="3" t="str">
        <x:v>配布元</x:v>
      </x:c>
      <x:c r="B36" s="3" t="str">
        <x:v>山崎 翔 公式HP「経営ノート」</x:v>
      </x:c>
    </x:row>
    <x:row r="37" ht="72" customHeight="1">
      <x:c r="A37" s="3" t="str">
        <x:v>紹介記事</x:v>
      </x:c>
      <x:c r="B37" s="33" t="str">
        <x:v>https://sho-yamazaki.jp/media/restaurant-daily-report-template/</x:v>
      </x:c>
    </x:row>
    <x:row r="38" ht="27" customHeight="1">
      <x:c r="A38" s="3"/>
      <x:c r="B38" s="3"/>
    </x:row>
    <x:row r="39" ht="27" customHeight="1">
      <x:c r="A39" s="3"/>
      <x:c r="B39" s="3"/>
    </x:row>
  </x:sheetData>
  <x:mergeCells>
    <x:mergeCell ref="A2:B2"/>
    <x:mergeCell ref="A20:B20"/>
  </x:mergeCells>
  <x:pageMargins left="0.7" right="0.7" top="0.75" bottom="0.75" header="0.3" footer="0.3"/>
</x:worksheet>
</file>