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34b5d30a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ボトル入力" sheetId="1" r:id="R114cef437504446a"/>
    <x:sheet xmlns:r="http://schemas.openxmlformats.org/officeDocument/2006/relationships" name="記入例" sheetId="2" r:id="Rbe0b4817288b47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m/dd"/>
    <x:numFmt numFmtId="201" formatCode="hh:mm"/>
    <x:numFmt numFmtId="202" formatCode="#,##0"/>
  </x:numFmts>
  <x:fonts count="9">
    <x:font>
      <x:sz val="11"/>
      <x:name val="Carlito"/>
    </x:font>
    <x:font>
      <x:sz val="14"/>
      <x:color rgb="FF243830"/>
      <x:name val="Arial"/>
    </x:font>
    <x:font>
      <x:b/>
      <x:sz val="18"/>
      <x:color rgb="FF284C40"/>
      <x:name val="Arial"/>
    </x:font>
    <x:font>
      <x:b/>
      <x:sz val="14"/>
      <x:color rgb="FF284C40"/>
      <x:name val="Arial"/>
    </x:font>
    <x:font>
      <x:sz val="10"/>
      <x:color rgb="FF284C40"/>
      <x:name val="Arial"/>
    </x:font>
    <x:font>
      <x:b/>
      <x:sz val="14"/>
      <x:color rgb="FFFFFFFF"/>
      <x:name val="Arial"/>
    </x:font>
    <x:font>
      <x:sz val="12"/>
      <x:color rgb="FF243830"/>
      <x:name val="Arial"/>
    </x:font>
    <x:font>
      <x:b/>
      <x:sz val="13"/>
      <x:color rgb="FF243830"/>
      <x:name val="Arial"/>
    </x:font>
    <x:font>
      <x:sz val="11"/>
      <x:color rgb="FF24383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DF2EF"/>
      </x:patternFill>
    </x:fill>
    <x:fill>
      <x:patternFill patternType="solid">
        <x:fgColor rgb="FF284C40"/>
      </x:patternFill>
    </x:fill>
    <x:fill>
      <x:patternFill patternType="solid">
        <x:fgColor rgb="FFFFF1BF"/>
      </x:patternFill>
    </x:fill>
    <x:fill>
      <x:patternFill patternType="solid">
        <x:fgColor rgb="FFDCE7E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200" fontId="1" fillId="5" borderId="0" xfId="0" applyNumberFormat="1" applyFont="1" applyFill="1" applyBorder="1" applyAlignment="1">
      <x:alignment horizontal="right"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right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horizontal="right"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horizontal="right" vertical="center" wrapText="1"/>
    </x:xf>
    <x:xf numFmtId="0" fontId="7" fillId="3" borderId="0" xfId="0" applyNumberFormat="1" applyFont="1" applyFill="1" applyBorder="1" applyAlignment="1">
      <x:alignment horizontal="right"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2"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  <x:dxf>
      <x:font>
        <x:b/>
        <x:color rgb="FF8C3023"/>
      </x:font>
      <x:fill>
        <x:patternFill patternType="solid">
          <x:bgColor rgb="FFFBE0DA"/>
        </x:patternFill>
      </x:fill>
    </x:dxf>
    <x:dxf>
      <x:font>
        <x:color rgb="FF214E31"/>
      </x:font>
      <x:fill>
        <x:patternFill patternType="solid">
          <x:bgColor rgb="FFDDEBDD"/>
        </x:patternFill>
      </x:fill>
    </x:dxf>
    <x:dxf>
      <x:font>
        <x:color rgb="FF8C3023"/>
      </x:font>
      <x:fill>
        <x:patternFill patternType="solid">
          <x:bgColor rgb="FFFB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895c518eb48b5" /><Relationship Type="http://schemas.openxmlformats.org/officeDocument/2006/relationships/theme" Target="/xl/theme/theme1.xml" Id="Rbbe2d38068cd441a" /><Relationship Type="http://schemas.openxmlformats.org/officeDocument/2006/relationships/sharedStrings" Target="/xl/sharedStrings.xml" Id="R0ceca1e61b0d44ad" /><Relationship Type="http://schemas.openxmlformats.org/officeDocument/2006/relationships/worksheet" Target="/xl/worksheets/sheet1.xml" Id="R114cef437504446a" /><Relationship Type="http://schemas.openxmlformats.org/officeDocument/2006/relationships/worksheet" Target="/xl/worksheets/sheet2.xml" Id="Rbe0b4817288b47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4C40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7.5" hidden="0" customWidth="1"/>
    <x:col min="2" max="2" width="17.5" hidden="0" customWidth="1"/>
  </x:cols>
  <x:sheetData>
    <x:row r="1" ht="6" customHeight="1">
      <x:c r="A1" s="4"/>
      <x:c r="B1" s="4"/>
    </x:row>
    <x:row r="2" ht="36" customHeight="1">
      <x:c r="A2" s="6" t="str">
        <x:v>ボトル管理表</x:v>
      </x:c>
      <x:c r="B2" s="7" t="str">
        <x:f>IF(B7="","番号未入力",B7)</x:f>
        <x:v>番号未入力</x:v>
      </x:c>
    </x:row>
    <x:row r="3" ht="48" customHeight="1">
      <x:c r="A3" s="4" t="str">
        <x:v>1本につき1シート。別のボトルには、未記入のテンプレートを複製して使います。</x:v>
      </x:c>
      <x:c r="B3" s="4"/>
    </x:row>
    <x:row r="4" ht="31.5" customHeight="1">
      <x:c r="A4" s="8" t="str">
        <x:v>黄色＝入力　／　灰色＝自動計算（上書きしない）</x:v>
      </x:c>
      <x:c r="B4" s="8"/>
    </x:row>
    <x:row r="5" ht="57" customHeight="1">
      <x:c r="A5" s="9" t="str">
        <x:v>使い方・配布元
https://sho-yamazaki.jp/media/glass-wine-loss-management/</x:v>
      </x:c>
      <x:c r="B5" s="9"/>
    </x:row>
    <x:row r="6" ht="28.5" customHeight="1">
      <x:c r="A6" s="11" t="str">
        <x:v>基本情報</x:v>
      </x:c>
      <x:c r="B6" s="11" t="str">
        <x:v>黄色に入力</x:v>
      </x:c>
    </x:row>
    <x:row r="7" ht="31.5" customHeight="1">
      <x:c r="A7" s="4" t="str">
        <x:v>ボトル番号</x:v>
      </x:c>
      <x:c r="B7" s="13"/>
    </x:row>
    <x:row r="8" ht="48" customHeight="1">
      <x:c r="A8" s="4" t="str">
        <x:v>銘柄・年号</x:v>
      </x:c>
      <x:c r="B8" s="13"/>
    </x:row>
    <x:row r="9" ht="31.5" customHeight="1">
      <x:c r="A9" s="4" t="str">
        <x:v>開栓日</x:v>
      </x:c>
      <x:c r="B9" s="14"/>
    </x:row>
    <x:row r="10" ht="31.5" customHeight="1">
      <x:c r="A10" s="4" t="str">
        <x:v>開栓時刻（任意）</x:v>
      </x:c>
      <x:c r="B10" s="15"/>
    </x:row>
    <x:row r="11" ht="31.5" customHeight="1">
      <x:c r="A11" s="4" t="str">
        <x:v>1本の容量（mL）</x:v>
      </x:c>
      <x:c r="B11" s="16" t="n">
        <x:v>750</x:v>
      </x:c>
    </x:row>
    <x:row r="12" ht="43.5" customHeight="1">
      <x:c r="A12" s="4" t="str">
        <x:v>途中開始残量
（任意・mL）</x:v>
      </x:c>
      <x:c r="B12" s="16"/>
    </x:row>
    <x:row r="13" ht="31.5" customHeight="1">
      <x:c r="A13" s="4" t="str">
        <x:v>通常1杯（mL）</x:v>
      </x:c>
      <x:c r="B13" s="16"/>
    </x:row>
    <x:row r="14" ht="31.5" customHeight="1">
      <x:c r="A14" s="4" t="str">
        <x:v>少量1杯（任意・mL）</x:v>
      </x:c>
      <x:c r="B14" s="16"/>
    </x:row>
    <x:row r="15" ht="31.5" customHeight="1">
      <x:c r="A15" s="4" t="str">
        <x:v>仕入単価（任意・円）</x:v>
      </x:c>
      <x:c r="B15" s="16"/>
    </x:row>
    <x:row r="16" ht="52.5" customHeight="1">
      <x:c r="A16" s="4" t="str">
        <x:v>保管方法</x:v>
      </x:c>
      <x:c r="B16" s="13"/>
    </x:row>
    <x:row r="17" ht="69" customHeight="1">
      <x:c r="A17" s="18" t="str">
        <x:v>容量は750mLが初期値です。すでに開栓済みなら「途中開始の残量」を入力。空欄は1本の容量で開始します。</x:v>
      </x:c>
      <x:c r="B17" s="19"/>
    </x:row>
    <x:row r="18" ht="57" customHeight="1">
      <x:c r="A18" s="18" t="str">
        <x:v>7つの枠は記録用で、保存できる日数ではありません。通常・少量の杯数は混ぜず、量は整数のmLで入力します。</x:v>
      </x:c>
      <x:c r="B18" s="19"/>
    </x:row>
    <x:row r="19" ht="46.5" customHeight="1">
      <x:c r="A19" s="20" t="str">
        <x:v>使わなかった数量は0。未確認は空欄。実残量は必ず確認し、概算ならメモへ。</x:v>
      </x:c>
      <x:c r="B19" s="21"/>
    </x:row>
    <x:row r="20" ht="9" customHeight="1">
      <x:c r="A20" s="4"/>
      <x:c r="B20" s="5"/>
    </x:row>
    <x:row r="21" ht="9" customHeight="1">
      <x:c r="A21" s="4"/>
      <x:c r="B21" s="5"/>
    </x:row>
    <x:row r="22" ht="30" customHeight="1">
      <x:c r="A22" s="11" t="str">
        <x:v>記録 1　｜　最初の記録</x:v>
      </x:c>
      <x:c r="B22" s="23"/>
    </x:row>
    <x:row r="23" ht="31.5" customHeight="1">
      <x:c r="A23" s="4" t="str">
        <x:v>日付</x:v>
      </x:c>
      <x:c r="B23" s="14"/>
    </x:row>
    <x:row r="24" ht="31.5" customHeight="1">
      <x:c r="A24" s="4" t="str">
        <x:v>状態確認の結果</x:v>
      </x:c>
      <x:c r="B24" s="13"/>
    </x:row>
    <x:row r="25" ht="31.5" customHeight="1">
      <x:c r="A25" s="4" t="str">
        <x:v>開始残量（自動・mL）</x:v>
      </x:c>
      <x:c r="B25" s="24" t="str">
        <x:f>IF(B23="","",IF(ISNUMBER($B$12),$B$12,IF($B$12="",IF(AND(ISNUMBER($B$11),$B$11&gt;0),$B$11,""),"")))</x:f>
      </x:c>
    </x:row>
    <x:row r="26" ht="31.5" customHeight="1">
      <x:c r="A26" s="4" t="str">
        <x:v>通常の販売杯数</x:v>
      </x:c>
      <x:c r="B26" s="16" t="n">
        <x:v>0</x:v>
      </x:c>
    </x:row>
    <x:row r="27" ht="31.5" customHeight="1">
      <x:c r="A27" s="4" t="str">
        <x:v>少量の販売杯数</x:v>
      </x:c>
      <x:c r="B27" s="16" t="n">
        <x:v>0</x:v>
      </x:c>
    </x:row>
    <x:row r="28" ht="31.5" customHeight="1">
      <x:c r="A28" s="4" t="str">
        <x:v>品質確認（mL）</x:v>
      </x:c>
      <x:c r="B28" s="16" t="n">
        <x:v>0</x:v>
      </x:c>
    </x:row>
    <x:row r="29" ht="31.5" customHeight="1">
      <x:c r="A29" s="4" t="str">
        <x:v>無償提供（mL）</x:v>
      </x:c>
      <x:c r="B29" s="16" t="n">
        <x:v>0</x:v>
      </x:c>
    </x:row>
    <x:row r="30" ht="31.5" customHeight="1">
      <x:c r="A30" s="4" t="str">
        <x:v>こぼれ（mL）</x:v>
      </x:c>
      <x:c r="B30" s="16" t="n">
        <x:v>0</x:v>
      </x:c>
    </x:row>
    <x:row r="31" ht="31.5" customHeight="1">
      <x:c r="A31" s="4" t="str">
        <x:v>廃棄（mL）</x:v>
      </x:c>
      <x:c r="B31" s="16" t="n">
        <x:v>0</x:v>
      </x:c>
    </x:row>
    <x:row r="32" ht="40.5" customHeight="1">
      <x:c r="A32" s="4" t="str">
        <x:v>実際の終了残量（mL）</x:v>
      </x:c>
      <x:c r="B32" s="16"/>
    </x:row>
    <x:row r="33" ht="66" customHeight="1">
      <x:c r="A33" s="4" t="str">
        <x:v>メモ・廃棄理由（任意）</x:v>
      </x:c>
      <x:c r="B33" s="13"/>
    </x:row>
    <x:row r="34" ht="7.5" customHeight="1">
      <x:c r="A34" s="4"/>
      <x:c r="B34" s="5"/>
    </x:row>
    <x:row r="35" ht="27" customHeight="1">
      <x:c r="A35" s="27" t="str">
        <x:v>自動計算</x:v>
      </x:c>
      <x:c r="B35" s="28" t="str">
        <x:v>結果</x:v>
      </x:c>
    </x:row>
    <x:row r="36" ht="31.5" customHeight="1">
      <x:c r="A36" s="4" t="str">
        <x:v>販売量（mL）</x:v>
      </x:c>
      <x:c r="B36" s="24" t="str">
        <x:f>IF(B23="","",IF(OR(COUNT(B26:B27)&lt;2,OR(AND(B26&gt;0,OR(NOT(ISNUMBER($B$13)),$B$13&lt;=0)),AND(B27&gt;0,OR(NOT(ISNUMBER($B$14)),$B$14&lt;=0)))),"",B26*IF(B26=0,0,$B$13)+B27*IF(B27=0,0,$B$14)))</x:f>
      </x:c>
    </x:row>
    <x:row r="37" ht="31.5" customHeight="1">
      <x:c r="A37" s="4" t="str">
        <x:v>計算上の残量（mL）</x:v>
      </x:c>
      <x:c r="B37" s="24" t="str">
        <x:f>IF(OR(B23="",NOT(ISNUMBER(B25)),NOT(ISNUMBER(B36)),COUNT(B28:B31)&lt;4),"",B25-B36-SUM(B28:B31))</x:f>
      </x:c>
    </x:row>
    <x:row r="38" ht="42" customHeight="1">
      <x:c r="A38" s="4" t="str">
        <x:v>差異（mL）
計算上−実際</x:v>
      </x:c>
      <x:c r="B38" s="24" t="str">
        <x:f>IF(OR(B23="",NOT(ISNUMBER(B37)),NOT(ISNUMBER(B32))),"",B37-B32)</x:f>
      </x:c>
    </x:row>
    <x:row r="39" ht="42" customHeight="1">
      <x:c r="A39" s="4" t="str">
        <x:v>廃棄の仕入相当額
（円）</x:v>
      </x:c>
      <x:c r="B39" s="24" t="str">
        <x:f>IF(OR(B23="",NOT(ISNUMBER($B$15)),NOT(ISNUMBER($B$11)),$B$11&lt;=0,NOT(ISNUMBER(B31))),"",ROUND(B31*$B$15/$B$11,0))</x:f>
      </x:c>
    </x:row>
    <x:row r="40" ht="66" customHeight="1">
      <x:c r="A40" s="4" t="str">
        <x:v>入力確認（数量のみ）</x:v>
      </x:c>
      <x:c r="B40" s="30" t="str">
        <x:f>IF(B23="","日付を入力",IF(OR($B$7="",$B$8="",NOT(ISNUMBER($B$9)),NOT(ISNUMBER($B$11)),$B$11&lt;=0),"基本情報を入力",IF(NOT(ISNUMBER(B25)),"前の終了残量を入力",IF(OR(COUNT(B26:B31)&lt;6,MIN(B26:B31)&lt;0,MOD(B26,1)&lt;&gt;0,MOD(B27,1)&lt;&gt;0,OR(AND(B26&gt;0,OR(NOT(ISNUMBER($B$13)),$B$13&lt;=0)),AND(B27&gt;0,OR(NOT(ISNUMBER($B$14)),$B$14&lt;=0)))),"量・杯数を確認",IF(NOT(ISNUMBER(B32)),"終了残量を入力",IF(AND(B24&lt;&gt;"提供可",B24&lt;&gt;"提供しない",B24&lt;&gt;"要確認"),"状態を選択",IF(OR(B25&lt;0,B25&gt;$B$11,B32&lt;0,B32&gt;$B$11,B37&lt;0,OR(NOT(ISNUMBER(B23)),B23&lt;$B$9)),"日付・数量を確認",IF(ABS(B38)&gt;0.01,"差異あり","数量一致"))))))))</x:f>
        <x:v>日付を入力</x:v>
      </x:c>
    </x:row>
    <x:row r="41" ht="58.5" customHeight="1">
      <x:c r="A41" s="31" t="str">
        <x:v>差異の＋は不足、−は多め。数量一致は品質判定ではありません。提供前の状態確認は別に行います。</x:v>
      </x:c>
      <x:c r="B41" s="32"/>
    </x:row>
    <x:row r="42" ht="49.5" customHeight="1">
      <x:c r="A42" s="31" t="str">
        <x:v>廃棄額は仕入単価×廃棄量÷容量（円単位に四捨五入）。単価が空欄なら計算しません。</x:v>
      </x:c>
      <x:c r="B42" s="32"/>
    </x:row>
    <x:row r="43" ht="9" customHeight="1">
      <x:c r="A43" s="4"/>
      <x:c r="B43" s="5"/>
    </x:row>
    <x:row r="44" ht="9" customHeight="1">
      <x:c r="A44" s="4"/>
      <x:c r="B44" s="5"/>
    </x:row>
    <x:row r="45" ht="9" customHeight="1">
      <x:c r="A45" s="4"/>
      <x:c r="B45" s="5"/>
    </x:row>
    <x:row r="46" ht="30" customHeight="1">
      <x:c r="A46" s="11" t="str">
        <x:v>記録 2　｜　前の終了残量を引き継ぐ</x:v>
      </x:c>
      <x:c r="B46" s="23"/>
    </x:row>
    <x:row r="47" ht="31.5" customHeight="1">
      <x:c r="A47" s="4" t="str">
        <x:v>日付</x:v>
      </x:c>
      <x:c r="B47" s="14"/>
    </x:row>
    <x:row r="48" ht="31.5" customHeight="1">
      <x:c r="A48" s="4" t="str">
        <x:v>状態確認の結果</x:v>
      </x:c>
      <x:c r="B48" s="13"/>
    </x:row>
    <x:row r="49" ht="31.5" customHeight="1">
      <x:c r="A49" s="4" t="str">
        <x:v>開始残量（自動・mL）</x:v>
      </x:c>
      <x:c r="B49" s="24" t="str">
        <x:f>IF(B47="","",IF(OR(B23="",NOT(ISNUMBER(B32))),"",B32))</x:f>
      </x:c>
    </x:row>
    <x:row r="50" ht="31.5" customHeight="1">
      <x:c r="A50" s="4" t="str">
        <x:v>通常の販売杯数</x:v>
      </x:c>
      <x:c r="B50" s="16" t="n">
        <x:v>0</x:v>
      </x:c>
    </x:row>
    <x:row r="51" ht="31.5" customHeight="1">
      <x:c r="A51" s="4" t="str">
        <x:v>少量の販売杯数</x:v>
      </x:c>
      <x:c r="B51" s="16" t="n">
        <x:v>0</x:v>
      </x:c>
    </x:row>
    <x:row r="52" ht="31.5" customHeight="1">
      <x:c r="A52" s="4" t="str">
        <x:v>品質確認（mL）</x:v>
      </x:c>
      <x:c r="B52" s="16" t="n">
        <x:v>0</x:v>
      </x:c>
    </x:row>
    <x:row r="53" ht="31.5" customHeight="1">
      <x:c r="A53" s="4" t="str">
        <x:v>無償提供（mL）</x:v>
      </x:c>
      <x:c r="B53" s="16" t="n">
        <x:v>0</x:v>
      </x:c>
    </x:row>
    <x:row r="54" ht="31.5" customHeight="1">
      <x:c r="A54" s="4" t="str">
        <x:v>こぼれ（mL）</x:v>
      </x:c>
      <x:c r="B54" s="16" t="n">
        <x:v>0</x:v>
      </x:c>
    </x:row>
    <x:row r="55" ht="31.5" customHeight="1">
      <x:c r="A55" s="4" t="str">
        <x:v>廃棄（mL）</x:v>
      </x:c>
      <x:c r="B55" s="16" t="n">
        <x:v>0</x:v>
      </x:c>
    </x:row>
    <x:row r="56" ht="40.5" customHeight="1">
      <x:c r="A56" s="4" t="str">
        <x:v>実際の終了残量（mL）</x:v>
      </x:c>
      <x:c r="B56" s="16"/>
    </x:row>
    <x:row r="57" ht="66" customHeight="1">
      <x:c r="A57" s="4" t="str">
        <x:v>メモ・廃棄理由（任意）</x:v>
      </x:c>
      <x:c r="B57" s="13"/>
    </x:row>
    <x:row r="58" ht="7.5" customHeight="1">
      <x:c r="A58" s="4"/>
      <x:c r="B58" s="5"/>
    </x:row>
    <x:row r="59" ht="27" customHeight="1">
      <x:c r="A59" s="27" t="str">
        <x:v>自動計算</x:v>
      </x:c>
      <x:c r="B59" s="28" t="str">
        <x:v>結果</x:v>
      </x:c>
    </x:row>
    <x:row r="60" ht="31.5" customHeight="1">
      <x:c r="A60" s="4" t="str">
        <x:v>販売量（mL）</x:v>
      </x:c>
      <x:c r="B60" s="24" t="str">
        <x:f>IF(B47="","",IF(OR(COUNT(B50:B51)&lt;2,OR(AND(B50&gt;0,OR(NOT(ISNUMBER($B$13)),$B$13&lt;=0)),AND(B51&gt;0,OR(NOT(ISNUMBER($B$14)),$B$14&lt;=0)))),"",B50*IF(B50=0,0,$B$13)+B51*IF(B51=0,0,$B$14)))</x:f>
      </x:c>
    </x:row>
    <x:row r="61" ht="31.5" customHeight="1">
      <x:c r="A61" s="4" t="str">
        <x:v>計算上の残量（mL）</x:v>
      </x:c>
      <x:c r="B61" s="24" t="str">
        <x:f>IF(OR(B47="",NOT(ISNUMBER(B49)),NOT(ISNUMBER(B60)),COUNT(B52:B55)&lt;4),"",B49-B60-SUM(B52:B55))</x:f>
      </x:c>
    </x:row>
    <x:row r="62" ht="42" customHeight="1">
      <x:c r="A62" s="4" t="str">
        <x:v>差異（mL）
計算上−実際</x:v>
      </x:c>
      <x:c r="B62" s="24" t="str">
        <x:f>IF(OR(B47="",NOT(ISNUMBER(B61)),NOT(ISNUMBER(B56))),"",B61-B56)</x:f>
      </x:c>
    </x:row>
    <x:row r="63" ht="42" customHeight="1">
      <x:c r="A63" s="4" t="str">
        <x:v>廃棄の仕入相当額
（円）</x:v>
      </x:c>
      <x:c r="B63" s="24" t="str">
        <x:f>IF(OR(B47="",NOT(ISNUMBER($B$15)),NOT(ISNUMBER($B$11)),$B$11&lt;=0,NOT(ISNUMBER(B55))),"",ROUND(B55*$B$15/$B$11,0))</x:f>
      </x:c>
    </x:row>
    <x:row r="64" ht="66" customHeight="1">
      <x:c r="A64" s="4" t="str">
        <x:v>入力確認（数量のみ）</x:v>
      </x:c>
      <x:c r="B64" s="30" t="str">
        <x:f>IF(B47="","日付を入力",IF(OR($B$7="",$B$8="",NOT(ISNUMBER($B$9)),NOT(ISNUMBER($B$11)),$B$11&lt;=0),"基本情報を入力",IF(NOT(ISNUMBER(B49)),"前の終了残量を入力",IF(OR(COUNT(B50:B55)&lt;6,MIN(B50:B55)&lt;0,MOD(B50,1)&lt;&gt;0,MOD(B51,1)&lt;&gt;0,OR(AND(B50&gt;0,OR(NOT(ISNUMBER($B$13)),$B$13&lt;=0)),AND(B51&gt;0,OR(NOT(ISNUMBER($B$14)),$B$14&lt;=0)))),"量・杯数を確認",IF(NOT(ISNUMBER(B56)),"終了残量を入力",IF(AND(B48&lt;&gt;"提供可",B48&lt;&gt;"提供しない",B48&lt;&gt;"要確認"),"状態を選択",IF(OR(B49&lt;0,B49&gt;$B$11,B56&lt;0,B56&gt;$B$11,B61&lt;0,OR(NOT(ISNUMBER(B47)),B47&lt;$B$9,NOT(ISNUMBER(B23)),B47&lt;B23)),"日付・数量を確認",IF(ABS(B62)&gt;0.01,"差異あり","数量一致"))))))))</x:f>
        <x:v>日付を入力</x:v>
      </x:c>
    </x:row>
    <x:row r="65" ht="58.5" customHeight="1">
      <x:c r="A65" s="31" t="str">
        <x:v>差異の＋は不足、−は多め。数量一致は品質判定ではありません。提供前の状態確認は別に行います。</x:v>
      </x:c>
      <x:c r="B65" s="32"/>
    </x:row>
    <x:row r="66" ht="49.5" customHeight="1">
      <x:c r="A66" s="31" t="str">
        <x:v>廃棄額は仕入単価×廃棄量÷容量（円単位に四捨五入）。単価が空欄なら計算しません。</x:v>
      </x:c>
      <x:c r="B66" s="32"/>
    </x:row>
    <x:row r="67" ht="9" customHeight="1">
      <x:c r="A67" s="4"/>
      <x:c r="B67" s="5"/>
    </x:row>
    <x:row r="68" ht="9" customHeight="1">
      <x:c r="A68" s="4"/>
      <x:c r="B68" s="5"/>
    </x:row>
    <x:row r="69" ht="9" customHeight="1">
      <x:c r="A69" s="4"/>
      <x:c r="B69" s="5"/>
    </x:row>
    <x:row r="70" ht="30" customHeight="1">
      <x:c r="A70" s="11" t="str">
        <x:v>記録 3　｜　前の終了残量を引き継ぐ</x:v>
      </x:c>
      <x:c r="B70" s="23"/>
    </x:row>
    <x:row r="71" ht="31.5" customHeight="1">
      <x:c r="A71" s="4" t="str">
        <x:v>日付</x:v>
      </x:c>
      <x:c r="B71" s="14"/>
    </x:row>
    <x:row r="72" ht="31.5" customHeight="1">
      <x:c r="A72" s="4" t="str">
        <x:v>状態確認の結果</x:v>
      </x:c>
      <x:c r="B72" s="13"/>
    </x:row>
    <x:row r="73" ht="31.5" customHeight="1">
      <x:c r="A73" s="4" t="str">
        <x:v>開始残量（自動・mL）</x:v>
      </x:c>
      <x:c r="B73" s="24" t="str">
        <x:f>IF(B71="","",IF(OR(B47="",NOT(ISNUMBER(B56))),"",B56))</x:f>
      </x:c>
    </x:row>
    <x:row r="74" ht="31.5" customHeight="1">
      <x:c r="A74" s="4" t="str">
        <x:v>通常の販売杯数</x:v>
      </x:c>
      <x:c r="B74" s="16" t="n">
        <x:v>0</x:v>
      </x:c>
    </x:row>
    <x:row r="75" ht="31.5" customHeight="1">
      <x:c r="A75" s="4" t="str">
        <x:v>少量の販売杯数</x:v>
      </x:c>
      <x:c r="B75" s="16" t="n">
        <x:v>0</x:v>
      </x:c>
    </x:row>
    <x:row r="76" ht="31.5" customHeight="1">
      <x:c r="A76" s="4" t="str">
        <x:v>品質確認（mL）</x:v>
      </x:c>
      <x:c r="B76" s="16" t="n">
        <x:v>0</x:v>
      </x:c>
    </x:row>
    <x:row r="77" ht="31.5" customHeight="1">
      <x:c r="A77" s="4" t="str">
        <x:v>無償提供（mL）</x:v>
      </x:c>
      <x:c r="B77" s="16" t="n">
        <x:v>0</x:v>
      </x:c>
    </x:row>
    <x:row r="78" ht="31.5" customHeight="1">
      <x:c r="A78" s="4" t="str">
        <x:v>こぼれ（mL）</x:v>
      </x:c>
      <x:c r="B78" s="16" t="n">
        <x:v>0</x:v>
      </x:c>
    </x:row>
    <x:row r="79" ht="31.5" customHeight="1">
      <x:c r="A79" s="4" t="str">
        <x:v>廃棄（mL）</x:v>
      </x:c>
      <x:c r="B79" s="16" t="n">
        <x:v>0</x:v>
      </x:c>
    </x:row>
    <x:row r="80" ht="40.5" customHeight="1">
      <x:c r="A80" s="4" t="str">
        <x:v>実際の終了残量（mL）</x:v>
      </x:c>
      <x:c r="B80" s="16"/>
    </x:row>
    <x:row r="81" ht="66" customHeight="1">
      <x:c r="A81" s="4" t="str">
        <x:v>メモ・廃棄理由（任意）</x:v>
      </x:c>
      <x:c r="B81" s="13"/>
    </x:row>
    <x:row r="82" ht="7.5" customHeight="1">
      <x:c r="A82" s="4"/>
      <x:c r="B82" s="5"/>
    </x:row>
    <x:row r="83" ht="27" customHeight="1">
      <x:c r="A83" s="27" t="str">
        <x:v>自動計算</x:v>
      </x:c>
      <x:c r="B83" s="28" t="str">
        <x:v>結果</x:v>
      </x:c>
    </x:row>
    <x:row r="84" ht="31.5" customHeight="1">
      <x:c r="A84" s="4" t="str">
        <x:v>販売量（mL）</x:v>
      </x:c>
      <x:c r="B84" s="24" t="str">
        <x:f>IF(B71="","",IF(OR(COUNT(B74:B75)&lt;2,OR(AND(B74&gt;0,OR(NOT(ISNUMBER($B$13)),$B$13&lt;=0)),AND(B75&gt;0,OR(NOT(ISNUMBER($B$14)),$B$14&lt;=0)))),"",B74*IF(B74=0,0,$B$13)+B75*IF(B75=0,0,$B$14)))</x:f>
      </x:c>
    </x:row>
    <x:row r="85" ht="31.5" customHeight="1">
      <x:c r="A85" s="4" t="str">
        <x:v>計算上の残量（mL）</x:v>
      </x:c>
      <x:c r="B85" s="24" t="str">
        <x:f>IF(OR(B71="",NOT(ISNUMBER(B73)),NOT(ISNUMBER(B84)),COUNT(B76:B79)&lt;4),"",B73-B84-SUM(B76:B79))</x:f>
      </x:c>
    </x:row>
    <x:row r="86" ht="42" customHeight="1">
      <x:c r="A86" s="4" t="str">
        <x:v>差異（mL）
計算上−実際</x:v>
      </x:c>
      <x:c r="B86" s="24" t="str">
        <x:f>IF(OR(B71="",NOT(ISNUMBER(B85)),NOT(ISNUMBER(B80))),"",B85-B80)</x:f>
      </x:c>
    </x:row>
    <x:row r="87" ht="42" customHeight="1">
      <x:c r="A87" s="4" t="str">
        <x:v>廃棄の仕入相当額
（円）</x:v>
      </x:c>
      <x:c r="B87" s="24" t="str">
        <x:f>IF(OR(B71="",NOT(ISNUMBER($B$15)),NOT(ISNUMBER($B$11)),$B$11&lt;=0,NOT(ISNUMBER(B79))),"",ROUND(B79*$B$15/$B$11,0))</x:f>
      </x:c>
    </x:row>
    <x:row r="88" ht="66" customHeight="1">
      <x:c r="A88" s="4" t="str">
        <x:v>入力確認（数量のみ）</x:v>
      </x:c>
      <x:c r="B88" s="30" t="str">
        <x:f>IF(B71="","日付を入力",IF(OR($B$7="",$B$8="",NOT(ISNUMBER($B$9)),NOT(ISNUMBER($B$11)),$B$11&lt;=0),"基本情報を入力",IF(NOT(ISNUMBER(B73)),"前の終了残量を入力",IF(OR(COUNT(B74:B79)&lt;6,MIN(B74:B79)&lt;0,MOD(B74,1)&lt;&gt;0,MOD(B75,1)&lt;&gt;0,OR(AND(B74&gt;0,OR(NOT(ISNUMBER($B$13)),$B$13&lt;=0)),AND(B75&gt;0,OR(NOT(ISNUMBER($B$14)),$B$14&lt;=0)))),"量・杯数を確認",IF(NOT(ISNUMBER(B80)),"終了残量を入力",IF(AND(B72&lt;&gt;"提供可",B72&lt;&gt;"提供しない",B72&lt;&gt;"要確認"),"状態を選択",IF(OR(B73&lt;0,B73&gt;$B$11,B80&lt;0,B80&gt;$B$11,B85&lt;0,OR(NOT(ISNUMBER(B71)),B71&lt;$B$9,NOT(ISNUMBER(B47)),B71&lt;B47)),"日付・数量を確認",IF(ABS(B86)&gt;0.01,"差異あり","数量一致"))))))))</x:f>
        <x:v>日付を入力</x:v>
      </x:c>
    </x:row>
    <x:row r="89" ht="58.5" customHeight="1">
      <x:c r="A89" s="31" t="str">
        <x:v>差異の＋は不足、−は多め。数量一致は品質判定ではありません。提供前の状態確認は別に行います。</x:v>
      </x:c>
      <x:c r="B89" s="32"/>
    </x:row>
    <x:row r="90" ht="49.5" customHeight="1">
      <x:c r="A90" s="31" t="str">
        <x:v>廃棄額は仕入単価×廃棄量÷容量（円単位に四捨五入）。単価が空欄なら計算しません。</x:v>
      </x:c>
      <x:c r="B90" s="32"/>
    </x:row>
    <x:row r="91" ht="9" customHeight="1">
      <x:c r="A91" s="4"/>
      <x:c r="B91" s="5"/>
    </x:row>
    <x:row r="92" ht="9" customHeight="1">
      <x:c r="A92" s="4"/>
      <x:c r="B92" s="5"/>
    </x:row>
    <x:row r="93" ht="9" customHeight="1">
      <x:c r="A93" s="4"/>
      <x:c r="B93" s="5"/>
    </x:row>
    <x:row r="94" ht="30" customHeight="1">
      <x:c r="A94" s="11" t="str">
        <x:v>記録 4　｜　前の終了残量を引き継ぐ</x:v>
      </x:c>
      <x:c r="B94" s="23"/>
    </x:row>
    <x:row r="95" ht="31.5" customHeight="1">
      <x:c r="A95" s="4" t="str">
        <x:v>日付</x:v>
      </x:c>
      <x:c r="B95" s="14"/>
    </x:row>
    <x:row r="96" ht="31.5" customHeight="1">
      <x:c r="A96" s="4" t="str">
        <x:v>状態確認の結果</x:v>
      </x:c>
      <x:c r="B96" s="13"/>
    </x:row>
    <x:row r="97" ht="31.5" customHeight="1">
      <x:c r="A97" s="4" t="str">
        <x:v>開始残量（自動・mL）</x:v>
      </x:c>
      <x:c r="B97" s="24" t="str">
        <x:f>IF(B95="","",IF(OR(B71="",NOT(ISNUMBER(B80))),"",B80))</x:f>
      </x:c>
    </x:row>
    <x:row r="98" ht="31.5" customHeight="1">
      <x:c r="A98" s="4" t="str">
        <x:v>通常の販売杯数</x:v>
      </x:c>
      <x:c r="B98" s="16" t="n">
        <x:v>0</x:v>
      </x:c>
    </x:row>
    <x:row r="99" ht="31.5" customHeight="1">
      <x:c r="A99" s="4" t="str">
        <x:v>少量の販売杯数</x:v>
      </x:c>
      <x:c r="B99" s="16" t="n">
        <x:v>0</x:v>
      </x:c>
    </x:row>
    <x:row r="100" ht="31.5" customHeight="1">
      <x:c r="A100" s="4" t="str">
        <x:v>品質確認（mL）</x:v>
      </x:c>
      <x:c r="B100" s="16" t="n">
        <x:v>0</x:v>
      </x:c>
    </x:row>
    <x:row r="101" ht="31.5" customHeight="1">
      <x:c r="A101" s="4" t="str">
        <x:v>無償提供（mL）</x:v>
      </x:c>
      <x:c r="B101" s="16" t="n">
        <x:v>0</x:v>
      </x:c>
    </x:row>
    <x:row r="102" ht="31.5" customHeight="1">
      <x:c r="A102" s="4" t="str">
        <x:v>こぼれ（mL）</x:v>
      </x:c>
      <x:c r="B102" s="16" t="n">
        <x:v>0</x:v>
      </x:c>
    </x:row>
    <x:row r="103" ht="31.5" customHeight="1">
      <x:c r="A103" s="4" t="str">
        <x:v>廃棄（mL）</x:v>
      </x:c>
      <x:c r="B103" s="16" t="n">
        <x:v>0</x:v>
      </x:c>
    </x:row>
    <x:row r="104" ht="40.5" customHeight="1">
      <x:c r="A104" s="4" t="str">
        <x:v>実際の終了残量（mL）</x:v>
      </x:c>
      <x:c r="B104" s="16"/>
    </x:row>
    <x:row r="105" ht="66" customHeight="1">
      <x:c r="A105" s="4" t="str">
        <x:v>メモ・廃棄理由（任意）</x:v>
      </x:c>
      <x:c r="B105" s="13"/>
    </x:row>
    <x:row r="106" ht="7.5" customHeight="1">
      <x:c r="A106" s="4"/>
      <x:c r="B106" s="5"/>
    </x:row>
    <x:row r="107" ht="27" customHeight="1">
      <x:c r="A107" s="27" t="str">
        <x:v>自動計算</x:v>
      </x:c>
      <x:c r="B107" s="28" t="str">
        <x:v>結果</x:v>
      </x:c>
    </x:row>
    <x:row r="108" ht="31.5" customHeight="1">
      <x:c r="A108" s="4" t="str">
        <x:v>販売量（mL）</x:v>
      </x:c>
      <x:c r="B108" s="24" t="str">
        <x:f>IF(B95="","",IF(OR(COUNT(B98:B99)&lt;2,OR(AND(B98&gt;0,OR(NOT(ISNUMBER($B$13)),$B$13&lt;=0)),AND(B99&gt;0,OR(NOT(ISNUMBER($B$14)),$B$14&lt;=0)))),"",B98*IF(B98=0,0,$B$13)+B99*IF(B99=0,0,$B$14)))</x:f>
      </x:c>
    </x:row>
    <x:row r="109" ht="31.5" customHeight="1">
      <x:c r="A109" s="4" t="str">
        <x:v>計算上の残量（mL）</x:v>
      </x:c>
      <x:c r="B109" s="24" t="str">
        <x:f>IF(OR(B95="",NOT(ISNUMBER(B97)),NOT(ISNUMBER(B108)),COUNT(B100:B103)&lt;4),"",B97-B108-SUM(B100:B103))</x:f>
      </x:c>
    </x:row>
    <x:row r="110" ht="42" customHeight="1">
      <x:c r="A110" s="4" t="str">
        <x:v>差異（mL）
計算上−実際</x:v>
      </x:c>
      <x:c r="B110" s="24" t="str">
        <x:f>IF(OR(B95="",NOT(ISNUMBER(B109)),NOT(ISNUMBER(B104))),"",B109-B104)</x:f>
      </x:c>
    </x:row>
    <x:row r="111" ht="42" customHeight="1">
      <x:c r="A111" s="4" t="str">
        <x:v>廃棄の仕入相当額
（円）</x:v>
      </x:c>
      <x:c r="B111" s="24" t="str">
        <x:f>IF(OR(B95="",NOT(ISNUMBER($B$15)),NOT(ISNUMBER($B$11)),$B$11&lt;=0,NOT(ISNUMBER(B103))),"",ROUND(B103*$B$15/$B$11,0))</x:f>
      </x:c>
    </x:row>
    <x:row r="112" ht="66" customHeight="1">
      <x:c r="A112" s="4" t="str">
        <x:v>入力確認（数量のみ）</x:v>
      </x:c>
      <x:c r="B112" s="30" t="str">
        <x:f>IF(B95="","日付を入力",IF(OR($B$7="",$B$8="",NOT(ISNUMBER($B$9)),NOT(ISNUMBER($B$11)),$B$11&lt;=0),"基本情報を入力",IF(NOT(ISNUMBER(B97)),"前の終了残量を入力",IF(OR(COUNT(B98:B103)&lt;6,MIN(B98:B103)&lt;0,MOD(B98,1)&lt;&gt;0,MOD(B99,1)&lt;&gt;0,OR(AND(B98&gt;0,OR(NOT(ISNUMBER($B$13)),$B$13&lt;=0)),AND(B99&gt;0,OR(NOT(ISNUMBER($B$14)),$B$14&lt;=0)))),"量・杯数を確認",IF(NOT(ISNUMBER(B104)),"終了残量を入力",IF(AND(B96&lt;&gt;"提供可",B96&lt;&gt;"提供しない",B96&lt;&gt;"要確認"),"状態を選択",IF(OR(B97&lt;0,B97&gt;$B$11,B104&lt;0,B104&gt;$B$11,B109&lt;0,OR(NOT(ISNUMBER(B95)),B95&lt;$B$9,NOT(ISNUMBER(B71)),B95&lt;B71)),"日付・数量を確認",IF(ABS(B110)&gt;0.01,"差異あり","数量一致"))))))))</x:f>
        <x:v>日付を入力</x:v>
      </x:c>
    </x:row>
    <x:row r="113" ht="58.5" customHeight="1">
      <x:c r="A113" s="31" t="str">
        <x:v>差異の＋は不足、−は多め。数量一致は品質判定ではありません。提供前の状態確認は別に行います。</x:v>
      </x:c>
      <x:c r="B113" s="32"/>
    </x:row>
    <x:row r="114" ht="49.5" customHeight="1">
      <x:c r="A114" s="31" t="str">
        <x:v>廃棄額は仕入単価×廃棄量÷容量（円単位に四捨五入）。単価が空欄なら計算しません。</x:v>
      </x:c>
      <x:c r="B114" s="32"/>
    </x:row>
    <x:row r="115" ht="9" customHeight="1">
      <x:c r="A115" s="4"/>
      <x:c r="B115" s="5"/>
    </x:row>
    <x:row r="116" ht="9" customHeight="1">
      <x:c r="A116" s="4"/>
      <x:c r="B116" s="5"/>
    </x:row>
    <x:row r="117" ht="9" customHeight="1">
      <x:c r="A117" s="4"/>
      <x:c r="B117" s="5"/>
    </x:row>
    <x:row r="118" ht="30" customHeight="1">
      <x:c r="A118" s="11" t="str">
        <x:v>記録 5　｜　前の終了残量を引き継ぐ</x:v>
      </x:c>
      <x:c r="B118" s="23"/>
    </x:row>
    <x:row r="119" ht="31.5" customHeight="1">
      <x:c r="A119" s="4" t="str">
        <x:v>日付</x:v>
      </x:c>
      <x:c r="B119" s="14"/>
    </x:row>
    <x:row r="120" ht="31.5" customHeight="1">
      <x:c r="A120" s="4" t="str">
        <x:v>状態確認の結果</x:v>
      </x:c>
      <x:c r="B120" s="13"/>
    </x:row>
    <x:row r="121" ht="31.5" customHeight="1">
      <x:c r="A121" s="4" t="str">
        <x:v>開始残量（自動・mL）</x:v>
      </x:c>
      <x:c r="B121" s="24" t="str">
        <x:f>IF(B119="","",IF(OR(B95="",NOT(ISNUMBER(B104))),"",B104))</x:f>
      </x:c>
    </x:row>
    <x:row r="122" ht="31.5" customHeight="1">
      <x:c r="A122" s="4" t="str">
        <x:v>通常の販売杯数</x:v>
      </x:c>
      <x:c r="B122" s="16" t="n">
        <x:v>0</x:v>
      </x:c>
    </x:row>
    <x:row r="123" ht="31.5" customHeight="1">
      <x:c r="A123" s="4" t="str">
        <x:v>少量の販売杯数</x:v>
      </x:c>
      <x:c r="B123" s="16" t="n">
        <x:v>0</x:v>
      </x:c>
    </x:row>
    <x:row r="124" ht="31.5" customHeight="1">
      <x:c r="A124" s="4" t="str">
        <x:v>品質確認（mL）</x:v>
      </x:c>
      <x:c r="B124" s="16" t="n">
        <x:v>0</x:v>
      </x:c>
    </x:row>
    <x:row r="125" ht="31.5" customHeight="1">
      <x:c r="A125" s="4" t="str">
        <x:v>無償提供（mL）</x:v>
      </x:c>
      <x:c r="B125" s="16" t="n">
        <x:v>0</x:v>
      </x:c>
    </x:row>
    <x:row r="126" ht="31.5" customHeight="1">
      <x:c r="A126" s="4" t="str">
        <x:v>こぼれ（mL）</x:v>
      </x:c>
      <x:c r="B126" s="16" t="n">
        <x:v>0</x:v>
      </x:c>
    </x:row>
    <x:row r="127" ht="31.5" customHeight="1">
      <x:c r="A127" s="4" t="str">
        <x:v>廃棄（mL）</x:v>
      </x:c>
      <x:c r="B127" s="16" t="n">
        <x:v>0</x:v>
      </x:c>
    </x:row>
    <x:row r="128" ht="40.5" customHeight="1">
      <x:c r="A128" s="4" t="str">
        <x:v>実際の終了残量（mL）</x:v>
      </x:c>
      <x:c r="B128" s="16"/>
    </x:row>
    <x:row r="129" ht="66" customHeight="1">
      <x:c r="A129" s="4" t="str">
        <x:v>メモ・廃棄理由（任意）</x:v>
      </x:c>
      <x:c r="B129" s="13"/>
    </x:row>
    <x:row r="130" ht="7.5" customHeight="1">
      <x:c r="A130" s="4"/>
      <x:c r="B130" s="5"/>
    </x:row>
    <x:row r="131" ht="27" customHeight="1">
      <x:c r="A131" s="27" t="str">
        <x:v>自動計算</x:v>
      </x:c>
      <x:c r="B131" s="28" t="str">
        <x:v>結果</x:v>
      </x:c>
    </x:row>
    <x:row r="132" ht="31.5" customHeight="1">
      <x:c r="A132" s="4" t="str">
        <x:v>販売量（mL）</x:v>
      </x:c>
      <x:c r="B132" s="24" t="str">
        <x:f>IF(B119="","",IF(OR(COUNT(B122:B123)&lt;2,OR(AND(B122&gt;0,OR(NOT(ISNUMBER($B$13)),$B$13&lt;=0)),AND(B123&gt;0,OR(NOT(ISNUMBER($B$14)),$B$14&lt;=0)))),"",B122*IF(B122=0,0,$B$13)+B123*IF(B123=0,0,$B$14)))</x:f>
      </x:c>
    </x:row>
    <x:row r="133" ht="31.5" customHeight="1">
      <x:c r="A133" s="4" t="str">
        <x:v>計算上の残量（mL）</x:v>
      </x:c>
      <x:c r="B133" s="24" t="str">
        <x:f>IF(OR(B119="",NOT(ISNUMBER(B121)),NOT(ISNUMBER(B132)),COUNT(B124:B127)&lt;4),"",B121-B132-SUM(B124:B127))</x:f>
      </x:c>
    </x:row>
    <x:row r="134" ht="42" customHeight="1">
      <x:c r="A134" s="4" t="str">
        <x:v>差異（mL）
計算上−実際</x:v>
      </x:c>
      <x:c r="B134" s="24" t="str">
        <x:f>IF(OR(B119="",NOT(ISNUMBER(B133)),NOT(ISNUMBER(B128))),"",B133-B128)</x:f>
      </x:c>
    </x:row>
    <x:row r="135" ht="42" customHeight="1">
      <x:c r="A135" s="4" t="str">
        <x:v>廃棄の仕入相当額
（円）</x:v>
      </x:c>
      <x:c r="B135" s="24" t="str">
        <x:f>IF(OR(B119="",NOT(ISNUMBER($B$15)),NOT(ISNUMBER($B$11)),$B$11&lt;=0,NOT(ISNUMBER(B127))),"",ROUND(B127*$B$15/$B$11,0))</x:f>
      </x:c>
    </x:row>
    <x:row r="136" ht="66" customHeight="1">
      <x:c r="A136" s="4" t="str">
        <x:v>入力確認（数量のみ）</x:v>
      </x:c>
      <x:c r="B136" s="30" t="str">
        <x:f>IF(B119="","日付を入力",IF(OR($B$7="",$B$8="",NOT(ISNUMBER($B$9)),NOT(ISNUMBER($B$11)),$B$11&lt;=0),"基本情報を入力",IF(NOT(ISNUMBER(B121)),"前の終了残量を入力",IF(OR(COUNT(B122:B127)&lt;6,MIN(B122:B127)&lt;0,MOD(B122,1)&lt;&gt;0,MOD(B123,1)&lt;&gt;0,OR(AND(B122&gt;0,OR(NOT(ISNUMBER($B$13)),$B$13&lt;=0)),AND(B123&gt;0,OR(NOT(ISNUMBER($B$14)),$B$14&lt;=0)))),"量・杯数を確認",IF(NOT(ISNUMBER(B128)),"終了残量を入力",IF(AND(B120&lt;&gt;"提供可",B120&lt;&gt;"提供しない",B120&lt;&gt;"要確認"),"状態を選択",IF(OR(B121&lt;0,B121&gt;$B$11,B128&lt;0,B128&gt;$B$11,B133&lt;0,OR(NOT(ISNUMBER(B119)),B119&lt;$B$9,NOT(ISNUMBER(B95)),B119&lt;B95)),"日付・数量を確認",IF(ABS(B134)&gt;0.01,"差異あり","数量一致"))))))))</x:f>
        <x:v>日付を入力</x:v>
      </x:c>
    </x:row>
    <x:row r="137" ht="58.5" customHeight="1">
      <x:c r="A137" s="31" t="str">
        <x:v>差異の＋は不足、−は多め。数量一致は品質判定ではありません。提供前の状態確認は別に行います。</x:v>
      </x:c>
      <x:c r="B137" s="32"/>
    </x:row>
    <x:row r="138" ht="49.5" customHeight="1">
      <x:c r="A138" s="31" t="str">
        <x:v>廃棄額は仕入単価×廃棄量÷容量（円単位に四捨五入）。単価が空欄なら計算しません。</x:v>
      </x:c>
      <x:c r="B138" s="32"/>
    </x:row>
    <x:row r="139" ht="9" customHeight="1">
      <x:c r="A139" s="4"/>
      <x:c r="B139" s="5"/>
    </x:row>
    <x:row r="140" ht="9" customHeight="1">
      <x:c r="A140" s="4"/>
      <x:c r="B140" s="5"/>
    </x:row>
    <x:row r="141" ht="9" customHeight="1">
      <x:c r="A141" s="4"/>
      <x:c r="B141" s="5"/>
    </x:row>
    <x:row r="142" ht="30" customHeight="1">
      <x:c r="A142" s="11" t="str">
        <x:v>記録 6　｜　前の終了残量を引き継ぐ</x:v>
      </x:c>
      <x:c r="B142" s="23"/>
    </x:row>
    <x:row r="143" ht="31.5" customHeight="1">
      <x:c r="A143" s="4" t="str">
        <x:v>日付</x:v>
      </x:c>
      <x:c r="B143" s="14"/>
    </x:row>
    <x:row r="144" ht="31.5" customHeight="1">
      <x:c r="A144" s="4" t="str">
        <x:v>状態確認の結果</x:v>
      </x:c>
      <x:c r="B144" s="13"/>
    </x:row>
    <x:row r="145" ht="31.5" customHeight="1">
      <x:c r="A145" s="4" t="str">
        <x:v>開始残量（自動・mL）</x:v>
      </x:c>
      <x:c r="B145" s="24" t="str">
        <x:f>IF(B143="","",IF(OR(B119="",NOT(ISNUMBER(B128))),"",B128))</x:f>
      </x:c>
    </x:row>
    <x:row r="146" ht="31.5" customHeight="1">
      <x:c r="A146" s="4" t="str">
        <x:v>通常の販売杯数</x:v>
      </x:c>
      <x:c r="B146" s="16" t="n">
        <x:v>0</x:v>
      </x:c>
    </x:row>
    <x:row r="147" ht="31.5" customHeight="1">
      <x:c r="A147" s="4" t="str">
        <x:v>少量の販売杯数</x:v>
      </x:c>
      <x:c r="B147" s="16" t="n">
        <x:v>0</x:v>
      </x:c>
    </x:row>
    <x:row r="148" ht="31.5" customHeight="1">
      <x:c r="A148" s="4" t="str">
        <x:v>品質確認（mL）</x:v>
      </x:c>
      <x:c r="B148" s="16" t="n">
        <x:v>0</x:v>
      </x:c>
    </x:row>
    <x:row r="149" ht="31.5" customHeight="1">
      <x:c r="A149" s="4" t="str">
        <x:v>無償提供（mL）</x:v>
      </x:c>
      <x:c r="B149" s="16" t="n">
        <x:v>0</x:v>
      </x:c>
    </x:row>
    <x:row r="150" ht="31.5" customHeight="1">
      <x:c r="A150" s="4" t="str">
        <x:v>こぼれ（mL）</x:v>
      </x:c>
      <x:c r="B150" s="16" t="n">
        <x:v>0</x:v>
      </x:c>
    </x:row>
    <x:row r="151" ht="31.5" customHeight="1">
      <x:c r="A151" s="4" t="str">
        <x:v>廃棄（mL）</x:v>
      </x:c>
      <x:c r="B151" s="16" t="n">
        <x:v>0</x:v>
      </x:c>
    </x:row>
    <x:row r="152" ht="40.5" customHeight="1">
      <x:c r="A152" s="4" t="str">
        <x:v>実際の終了残量（mL）</x:v>
      </x:c>
      <x:c r="B152" s="16"/>
    </x:row>
    <x:row r="153" ht="66" customHeight="1">
      <x:c r="A153" s="4" t="str">
        <x:v>メモ・廃棄理由（任意）</x:v>
      </x:c>
      <x:c r="B153" s="13"/>
    </x:row>
    <x:row r="154" ht="7.5" customHeight="1">
      <x:c r="A154" s="4"/>
      <x:c r="B154" s="5"/>
    </x:row>
    <x:row r="155" ht="27" customHeight="1">
      <x:c r="A155" s="27" t="str">
        <x:v>自動計算</x:v>
      </x:c>
      <x:c r="B155" s="28" t="str">
        <x:v>結果</x:v>
      </x:c>
    </x:row>
    <x:row r="156" ht="31.5" customHeight="1">
      <x:c r="A156" s="4" t="str">
        <x:v>販売量（mL）</x:v>
      </x:c>
      <x:c r="B156" s="24" t="str">
        <x:f>IF(B143="","",IF(OR(COUNT(B146:B147)&lt;2,OR(AND(B146&gt;0,OR(NOT(ISNUMBER($B$13)),$B$13&lt;=0)),AND(B147&gt;0,OR(NOT(ISNUMBER($B$14)),$B$14&lt;=0)))),"",B146*IF(B146=0,0,$B$13)+B147*IF(B147=0,0,$B$14)))</x:f>
      </x:c>
    </x:row>
    <x:row r="157" ht="31.5" customHeight="1">
      <x:c r="A157" s="4" t="str">
        <x:v>計算上の残量（mL）</x:v>
      </x:c>
      <x:c r="B157" s="24" t="str">
        <x:f>IF(OR(B143="",NOT(ISNUMBER(B145)),NOT(ISNUMBER(B156)),COUNT(B148:B151)&lt;4),"",B145-B156-SUM(B148:B151))</x:f>
      </x:c>
    </x:row>
    <x:row r="158" ht="42" customHeight="1">
      <x:c r="A158" s="4" t="str">
        <x:v>差異（mL）
計算上−実際</x:v>
      </x:c>
      <x:c r="B158" s="24" t="str">
        <x:f>IF(OR(B143="",NOT(ISNUMBER(B157)),NOT(ISNUMBER(B152))),"",B157-B152)</x:f>
      </x:c>
    </x:row>
    <x:row r="159" ht="42" customHeight="1">
      <x:c r="A159" s="4" t="str">
        <x:v>廃棄の仕入相当額
（円）</x:v>
      </x:c>
      <x:c r="B159" s="24" t="str">
        <x:f>IF(OR(B143="",NOT(ISNUMBER($B$15)),NOT(ISNUMBER($B$11)),$B$11&lt;=0,NOT(ISNUMBER(B151))),"",ROUND(B151*$B$15/$B$11,0))</x:f>
      </x:c>
    </x:row>
    <x:row r="160" ht="66" customHeight="1">
      <x:c r="A160" s="4" t="str">
        <x:v>入力確認（数量のみ）</x:v>
      </x:c>
      <x:c r="B160" s="30" t="str">
        <x:f>IF(B143="","日付を入力",IF(OR($B$7="",$B$8="",NOT(ISNUMBER($B$9)),NOT(ISNUMBER($B$11)),$B$11&lt;=0),"基本情報を入力",IF(NOT(ISNUMBER(B145)),"前の終了残量を入力",IF(OR(COUNT(B146:B151)&lt;6,MIN(B146:B151)&lt;0,MOD(B146,1)&lt;&gt;0,MOD(B147,1)&lt;&gt;0,OR(AND(B146&gt;0,OR(NOT(ISNUMBER($B$13)),$B$13&lt;=0)),AND(B147&gt;0,OR(NOT(ISNUMBER($B$14)),$B$14&lt;=0)))),"量・杯数を確認",IF(NOT(ISNUMBER(B152)),"終了残量を入力",IF(AND(B144&lt;&gt;"提供可",B144&lt;&gt;"提供しない",B144&lt;&gt;"要確認"),"状態を選択",IF(OR(B145&lt;0,B145&gt;$B$11,B152&lt;0,B152&gt;$B$11,B157&lt;0,OR(NOT(ISNUMBER(B143)),B143&lt;$B$9,NOT(ISNUMBER(B119)),B143&lt;B119)),"日付・数量を確認",IF(ABS(B158)&gt;0.01,"差異あり","数量一致"))))))))</x:f>
        <x:v>日付を入力</x:v>
      </x:c>
    </x:row>
    <x:row r="161" ht="58.5" customHeight="1">
      <x:c r="A161" s="31" t="str">
        <x:v>差異の＋は不足、−は多め。数量一致は品質判定ではありません。提供前の状態確認は別に行います。</x:v>
      </x:c>
      <x:c r="B161" s="32"/>
    </x:row>
    <x:row r="162" ht="49.5" customHeight="1">
      <x:c r="A162" s="31" t="str">
        <x:v>廃棄額は仕入単価×廃棄量÷容量（円単位に四捨五入）。単価が空欄なら計算しません。</x:v>
      </x:c>
      <x:c r="B162" s="32"/>
    </x:row>
    <x:row r="163" ht="9" customHeight="1">
      <x:c r="A163" s="4"/>
      <x:c r="B163" s="5"/>
    </x:row>
    <x:row r="164" ht="9" customHeight="1">
      <x:c r="A164" s="4"/>
      <x:c r="B164" s="5"/>
    </x:row>
    <x:row r="165" ht="9" customHeight="1">
      <x:c r="A165" s="4"/>
      <x:c r="B165" s="5"/>
    </x:row>
    <x:row r="166" ht="30" customHeight="1">
      <x:c r="A166" s="11" t="str">
        <x:v>記録 7　｜　前の終了残量を引き継ぐ</x:v>
      </x:c>
      <x:c r="B166" s="23"/>
    </x:row>
    <x:row r="167" ht="31.5" customHeight="1">
      <x:c r="A167" s="4" t="str">
        <x:v>日付</x:v>
      </x:c>
      <x:c r="B167" s="14"/>
    </x:row>
    <x:row r="168" ht="31.5" customHeight="1">
      <x:c r="A168" s="4" t="str">
        <x:v>状態確認の結果</x:v>
      </x:c>
      <x:c r="B168" s="13"/>
    </x:row>
    <x:row r="169" ht="31.5" customHeight="1">
      <x:c r="A169" s="4" t="str">
        <x:v>開始残量（自動・mL）</x:v>
      </x:c>
      <x:c r="B169" s="24" t="str">
        <x:f>IF(B167="","",IF(OR(B143="",NOT(ISNUMBER(B152))),"",B152))</x:f>
      </x:c>
    </x:row>
    <x:row r="170" ht="31.5" customHeight="1">
      <x:c r="A170" s="4" t="str">
        <x:v>通常の販売杯数</x:v>
      </x:c>
      <x:c r="B170" s="16" t="n">
        <x:v>0</x:v>
      </x:c>
    </x:row>
    <x:row r="171" ht="31.5" customHeight="1">
      <x:c r="A171" s="4" t="str">
        <x:v>少量の販売杯数</x:v>
      </x:c>
      <x:c r="B171" s="16" t="n">
        <x:v>0</x:v>
      </x:c>
    </x:row>
    <x:row r="172" ht="31.5" customHeight="1">
      <x:c r="A172" s="4" t="str">
        <x:v>品質確認（mL）</x:v>
      </x:c>
      <x:c r="B172" s="16" t="n">
        <x:v>0</x:v>
      </x:c>
    </x:row>
    <x:row r="173" ht="31.5" customHeight="1">
      <x:c r="A173" s="4" t="str">
        <x:v>無償提供（mL）</x:v>
      </x:c>
      <x:c r="B173" s="16" t="n">
        <x:v>0</x:v>
      </x:c>
    </x:row>
    <x:row r="174" ht="31.5" customHeight="1">
      <x:c r="A174" s="4" t="str">
        <x:v>こぼれ（mL）</x:v>
      </x:c>
      <x:c r="B174" s="16" t="n">
        <x:v>0</x:v>
      </x:c>
    </x:row>
    <x:row r="175" ht="31.5" customHeight="1">
      <x:c r="A175" s="4" t="str">
        <x:v>廃棄（mL）</x:v>
      </x:c>
      <x:c r="B175" s="16" t="n">
        <x:v>0</x:v>
      </x:c>
    </x:row>
    <x:row r="176" ht="40.5" customHeight="1">
      <x:c r="A176" s="4" t="str">
        <x:v>実際の終了残量（mL）</x:v>
      </x:c>
      <x:c r="B176" s="16"/>
    </x:row>
    <x:row r="177" ht="66" customHeight="1">
      <x:c r="A177" s="4" t="str">
        <x:v>メモ・廃棄理由（任意）</x:v>
      </x:c>
      <x:c r="B177" s="13"/>
    </x:row>
    <x:row r="178" ht="7.5" customHeight="1">
      <x:c r="A178" s="4"/>
      <x:c r="B178" s="5"/>
    </x:row>
    <x:row r="179" ht="27" customHeight="1">
      <x:c r="A179" s="27" t="str">
        <x:v>自動計算</x:v>
      </x:c>
      <x:c r="B179" s="28" t="str">
        <x:v>結果</x:v>
      </x:c>
    </x:row>
    <x:row r="180" ht="31.5" customHeight="1">
      <x:c r="A180" s="4" t="str">
        <x:v>販売量（mL）</x:v>
      </x:c>
      <x:c r="B180" s="24" t="str">
        <x:f>IF(B167="","",IF(OR(COUNT(B170:B171)&lt;2,OR(AND(B170&gt;0,OR(NOT(ISNUMBER($B$13)),$B$13&lt;=0)),AND(B171&gt;0,OR(NOT(ISNUMBER($B$14)),$B$14&lt;=0)))),"",B170*IF(B170=0,0,$B$13)+B171*IF(B171=0,0,$B$14)))</x:f>
      </x:c>
    </x:row>
    <x:row r="181" ht="31.5" customHeight="1">
      <x:c r="A181" s="4" t="str">
        <x:v>計算上の残量（mL）</x:v>
      </x:c>
      <x:c r="B181" s="24" t="str">
        <x:f>IF(OR(B167="",NOT(ISNUMBER(B169)),NOT(ISNUMBER(B180)),COUNT(B172:B175)&lt;4),"",B169-B180-SUM(B172:B175))</x:f>
      </x:c>
    </x:row>
    <x:row r="182" ht="42" customHeight="1">
      <x:c r="A182" s="4" t="str">
        <x:v>差異（mL）
計算上−実際</x:v>
      </x:c>
      <x:c r="B182" s="24" t="str">
        <x:f>IF(OR(B167="",NOT(ISNUMBER(B181)),NOT(ISNUMBER(B176))),"",B181-B176)</x:f>
      </x:c>
    </x:row>
    <x:row r="183" ht="42" customHeight="1">
      <x:c r="A183" s="4" t="str">
        <x:v>廃棄の仕入相当額
（円）</x:v>
      </x:c>
      <x:c r="B183" s="24" t="str">
        <x:f>IF(OR(B167="",NOT(ISNUMBER($B$15)),NOT(ISNUMBER($B$11)),$B$11&lt;=0,NOT(ISNUMBER(B175))),"",ROUND(B175*$B$15/$B$11,0))</x:f>
      </x:c>
    </x:row>
    <x:row r="184" ht="66" customHeight="1">
      <x:c r="A184" s="4" t="str">
        <x:v>入力確認（数量のみ）</x:v>
      </x:c>
      <x:c r="B184" s="30" t="str">
        <x:f>IF(B167="","日付を入力",IF(OR($B$7="",$B$8="",NOT(ISNUMBER($B$9)),NOT(ISNUMBER($B$11)),$B$11&lt;=0),"基本情報を入力",IF(NOT(ISNUMBER(B169)),"前の終了残量を入力",IF(OR(COUNT(B170:B175)&lt;6,MIN(B170:B175)&lt;0,MOD(B170,1)&lt;&gt;0,MOD(B171,1)&lt;&gt;0,OR(AND(B170&gt;0,OR(NOT(ISNUMBER($B$13)),$B$13&lt;=0)),AND(B171&gt;0,OR(NOT(ISNUMBER($B$14)),$B$14&lt;=0)))),"量・杯数を確認",IF(NOT(ISNUMBER(B176)),"終了残量を入力",IF(AND(B168&lt;&gt;"提供可",B168&lt;&gt;"提供しない",B168&lt;&gt;"要確認"),"状態を選択",IF(OR(B169&lt;0,B169&gt;$B$11,B176&lt;0,B176&gt;$B$11,B181&lt;0,OR(NOT(ISNUMBER(B167)),B167&lt;$B$9,NOT(ISNUMBER(B143)),B167&lt;B143)),"日付・数量を確認",IF(ABS(B182)&gt;0.01,"差異あり","数量一致"))))))))</x:f>
        <x:v>日付を入力</x:v>
      </x:c>
    </x:row>
    <x:row r="185" ht="58.5" customHeight="1">
      <x:c r="A185" s="31" t="str">
        <x:v>差異の＋は不足、−は多め。数量一致は品質判定ではありません。提供前の状態確認は別に行います。</x:v>
      </x:c>
      <x:c r="B185" s="32"/>
    </x:row>
    <x:row r="186" ht="49.5" customHeight="1">
      <x:c r="A186" s="31" t="str">
        <x:v>廃棄額は仕入単価×廃棄量÷容量（円単位に四捨五入）。単価が空欄なら計算しません。</x:v>
      </x:c>
      <x:c r="B186" s="32"/>
    </x:row>
    <x:row r="187" ht="9" customHeight="1">
      <x:c r="A187" s="4"/>
      <x:c r="B187" s="5"/>
    </x:row>
    <x:row r="188" ht="9" customHeight="1">
      <x:c r="A188" s="4"/>
      <x:c r="B188" s="5"/>
    </x:row>
    <x:row r="189" ht="9" customHeight="1">
      <x:c r="A189" s="4"/>
      <x:c r="B189" s="5"/>
    </x:row>
  </x:sheetData>
  <x:mergeCells>
    <x:mergeCell ref="A3:B3"/>
    <x:mergeCell ref="A4:B4"/>
    <x:mergeCell ref="A5:B5"/>
    <x:mergeCell ref="A17:B17"/>
    <x:mergeCell ref="A18:B18"/>
    <x:mergeCell ref="A19:B19"/>
    <x:mergeCell ref="A22:B22"/>
    <x:mergeCell ref="A41:B41"/>
    <x:mergeCell ref="A42:B42"/>
    <x:mergeCell ref="A46:B46"/>
    <x:mergeCell ref="A65:B65"/>
    <x:mergeCell ref="A66:B66"/>
    <x:mergeCell ref="A70:B70"/>
    <x:mergeCell ref="A89:B89"/>
    <x:mergeCell ref="A90:B90"/>
    <x:mergeCell ref="A94:B94"/>
    <x:mergeCell ref="A113:B113"/>
    <x:mergeCell ref="A114:B114"/>
    <x:mergeCell ref="A118:B118"/>
    <x:mergeCell ref="A137:B137"/>
    <x:mergeCell ref="A138:B138"/>
    <x:mergeCell ref="A142:B142"/>
    <x:mergeCell ref="A161:B161"/>
    <x:mergeCell ref="A162:B162"/>
    <x:mergeCell ref="A166:B166"/>
    <x:mergeCell ref="A185:B185"/>
    <x:mergeCell ref="A186:B186"/>
  </x:mergeCells>
  <x:conditionalFormatting sqref="B38:B38">
    <x:cfRule type="expression" dxfId="0" priority="1">
      <x:formula>AND(ISNUMBER(B38),ABS(B38)&gt;0.01)</x:formula>
    </x:cfRule>
  </x:conditionalFormatting>
  <x:conditionalFormatting sqref="B40:B40">
    <x:cfRule type="expression" dxfId="1" priority="2">
      <x:formula>B40="数量一致"</x:formula>
    </x:cfRule>
    <x:cfRule type="expression" dxfId="2" priority="3">
      <x:formula>AND(B23&lt;&gt;"",B40&lt;&gt;"数量一致")</x:formula>
    </x:cfRule>
  </x:conditionalFormatting>
  <x:conditionalFormatting sqref="B62:B62">
    <x:cfRule type="expression" dxfId="3" priority="4">
      <x:formula>AND(ISNUMBER(B62),ABS(B62)&gt;0.01)</x:formula>
    </x:cfRule>
  </x:conditionalFormatting>
  <x:conditionalFormatting sqref="B64:B64">
    <x:cfRule type="expression" dxfId="4" priority="5">
      <x:formula>B64="数量一致"</x:formula>
    </x:cfRule>
    <x:cfRule type="expression" dxfId="5" priority="6">
      <x:formula>AND(B47&lt;&gt;"",B64&lt;&gt;"数量一致")</x:formula>
    </x:cfRule>
  </x:conditionalFormatting>
  <x:conditionalFormatting sqref="B86:B86">
    <x:cfRule type="expression" dxfId="6" priority="7">
      <x:formula>AND(ISNUMBER(B86),ABS(B86)&gt;0.01)</x:formula>
    </x:cfRule>
  </x:conditionalFormatting>
  <x:conditionalFormatting sqref="B88:B88">
    <x:cfRule type="expression" dxfId="7" priority="8">
      <x:formula>B88="数量一致"</x:formula>
    </x:cfRule>
    <x:cfRule type="expression" dxfId="8" priority="9">
      <x:formula>AND(B71&lt;&gt;"",B88&lt;&gt;"数量一致")</x:formula>
    </x:cfRule>
  </x:conditionalFormatting>
  <x:conditionalFormatting sqref="B110:B110">
    <x:cfRule type="expression" dxfId="9" priority="10">
      <x:formula>AND(ISNUMBER(B110),ABS(B110)&gt;0.01)</x:formula>
    </x:cfRule>
  </x:conditionalFormatting>
  <x:conditionalFormatting sqref="B112:B112">
    <x:cfRule type="expression" dxfId="10" priority="11">
      <x:formula>B112="数量一致"</x:formula>
    </x:cfRule>
    <x:cfRule type="expression" dxfId="11" priority="12">
      <x:formula>AND(B95&lt;&gt;"",B112&lt;&gt;"数量一致")</x:formula>
    </x:cfRule>
  </x:conditionalFormatting>
  <x:conditionalFormatting sqref="B134:B134">
    <x:cfRule type="expression" dxfId="12" priority="13">
      <x:formula>AND(ISNUMBER(B134),ABS(B134)&gt;0.01)</x:formula>
    </x:cfRule>
  </x:conditionalFormatting>
  <x:conditionalFormatting sqref="B136:B136">
    <x:cfRule type="expression" dxfId="13" priority="14">
      <x:formula>B136="数量一致"</x:formula>
    </x:cfRule>
    <x:cfRule type="expression" dxfId="14" priority="15">
      <x:formula>AND(B119&lt;&gt;"",B136&lt;&gt;"数量一致")</x:formula>
    </x:cfRule>
  </x:conditionalFormatting>
  <x:conditionalFormatting sqref="B158:B158">
    <x:cfRule type="expression" dxfId="15" priority="16">
      <x:formula>AND(ISNUMBER(B158),ABS(B158)&gt;0.01)</x:formula>
    </x:cfRule>
  </x:conditionalFormatting>
  <x:conditionalFormatting sqref="B160:B160">
    <x:cfRule type="expression" dxfId="16" priority="17">
      <x:formula>B160="数量一致"</x:formula>
    </x:cfRule>
    <x:cfRule type="expression" dxfId="17" priority="18">
      <x:formula>AND(B143&lt;&gt;"",B160&lt;&gt;"数量一致")</x:formula>
    </x:cfRule>
  </x:conditionalFormatting>
  <x:conditionalFormatting sqref="B182:B182">
    <x:cfRule type="expression" dxfId="18" priority="19">
      <x:formula>AND(ISNUMBER(B182),ABS(B182)&gt;0.01)</x:formula>
    </x:cfRule>
  </x:conditionalFormatting>
  <x:conditionalFormatting sqref="B184:B184">
    <x:cfRule type="expression" dxfId="19" priority="20">
      <x:formula>B184="数量一致"</x:formula>
    </x:cfRule>
    <x:cfRule type="expression" dxfId="20" priority="21">
      <x:formula>AND(B167&lt;&gt;"",B184&lt;&gt;"数量一致")</x:formula>
    </x:cfRule>
  </x:conditionalFormatting>
  <x:dataValidations count="16">
    <x:dataValidation type="whole" operator="between" sqref="B11:B15">
      <x:formula1>0</x:formula1>
      <x:formula2>1000000</x:formula2>
    </x:dataValidation>
    <x:dataValidation type="list" sqref="B16">
      <x:formula1>"閉栓・冷蔵,対応器具・冷蔵,器具の説明に従う,その他（メモへ）"</x:formula1>
    </x:dataValidation>
    <x:dataValidation type="list" sqref="B24">
      <x:formula1>"提供可,提供しない,要確認"</x:formula1>
    </x:dataValidation>
    <x:dataValidation type="whole" operator="between" sqref="B26:B32">
      <x:formula1>0</x:formula1>
      <x:formula2>100000</x:formula2>
    </x:dataValidation>
    <x:dataValidation type="list" sqref="B48">
      <x:formula1>"提供可,提供しない,要確認"</x:formula1>
    </x:dataValidation>
    <x:dataValidation type="whole" operator="between" sqref="B50:B56">
      <x:formula1>0</x:formula1>
      <x:formula2>100000</x:formula2>
    </x:dataValidation>
    <x:dataValidation type="list" sqref="B72">
      <x:formula1>"提供可,提供しない,要確認"</x:formula1>
    </x:dataValidation>
    <x:dataValidation type="whole" operator="between" sqref="B74:B80">
      <x:formula1>0</x:formula1>
      <x:formula2>100000</x:formula2>
    </x:dataValidation>
    <x:dataValidation type="list" sqref="B96">
      <x:formula1>"提供可,提供しない,要確認"</x:formula1>
    </x:dataValidation>
    <x:dataValidation type="whole" operator="between" sqref="B98:B104">
      <x:formula1>0</x:formula1>
      <x:formula2>100000</x:formula2>
    </x:dataValidation>
    <x:dataValidation type="list" sqref="B120">
      <x:formula1>"提供可,提供しない,要確認"</x:formula1>
    </x:dataValidation>
    <x:dataValidation type="whole" operator="between" sqref="B122:B128">
      <x:formula1>0</x:formula1>
      <x:formula2>100000</x:formula2>
    </x:dataValidation>
    <x:dataValidation type="list" sqref="B144">
      <x:formula1>"提供可,提供しない,要確認"</x:formula1>
    </x:dataValidation>
    <x:dataValidation type="whole" operator="between" sqref="B146:B152">
      <x:formula1>0</x:formula1>
      <x:formula2>100000</x:formula2>
    </x:dataValidation>
    <x:dataValidation type="list" sqref="B168">
      <x:formula1>"提供可,提供しない,要確認"</x:formula1>
    </x:dataValidation>
    <x:dataValidation type="whole" operator="between" sqref="B170:B176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47E36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7.5" hidden="0" customWidth="1"/>
    <x:col min="2" max="2" width="17.5" hidden="0" customWidth="1"/>
  </x:cols>
  <x:sheetData>
    <x:row r="1" ht="6" customHeight="1">
      <x:c r="A1" s="4"/>
      <x:c r="B1" s="4"/>
    </x:row>
    <x:row r="2" ht="36" customHeight="1">
      <x:c r="A2" s="6" t="str">
        <x:v>記入例（架空）</x:v>
      </x:c>
      <x:c r="B2" s="7" t="str">
        <x:f>IF(B7="","番号未入力",B7)</x:f>
        <x:v>A01</x:v>
      </x:c>
    </x:row>
    <x:row r="3" ht="48" customHeight="1">
      <x:c r="A3" s="4" t="str">
        <x:v>すべて架空の作例です。実店舗の記録・保存期限の目安ではありません。</x:v>
      </x:c>
      <x:c r="B3" s="4"/>
    </x:row>
    <x:row r="4" ht="31.5" customHeight="1">
      <x:c r="A4" s="8" t="str">
        <x:v>黄色＝入力　／　灰色＝自動計算（上書きしない）</x:v>
      </x:c>
      <x:c r="B4" s="8"/>
    </x:row>
    <x:row r="5" ht="57" customHeight="1">
      <x:c r="A5" s="9" t="str">
        <x:v>この例の数量は記事内の作例と同じです。</x:v>
      </x:c>
      <x:c r="B5" s="9"/>
    </x:row>
    <x:row r="6" ht="28.5" customHeight="1">
      <x:c r="A6" s="11" t="str">
        <x:v>基本情報</x:v>
      </x:c>
      <x:c r="B6" s="11" t="str">
        <x:v>黄色に入力</x:v>
      </x:c>
    </x:row>
    <x:row r="7" ht="31.5" customHeight="1">
      <x:c r="A7" s="4" t="str">
        <x:v>ボトル番号</x:v>
      </x:c>
      <x:c r="B7" s="13" t="str">
        <x:v>A01</x:v>
      </x:c>
    </x:row>
    <x:row r="8" ht="48" customHeight="1">
      <x:c r="A8" s="4" t="str">
        <x:v>銘柄・年号</x:v>
      </x:c>
      <x:c r="B8" s="13" t="str">
        <x:v>赤ワインA（架空）</x:v>
      </x:c>
    </x:row>
    <x:row r="9" ht="31.5" customHeight="1">
      <x:c r="A9" s="4" t="str">
        <x:v>開栓日</x:v>
      </x:c>
      <x:c r="B9" s="14" t="d">
        <x:v>2026-10-20T00:00:00.000Z</x:v>
      </x:c>
    </x:row>
    <x:row r="10" ht="31.5" customHeight="1">
      <x:c r="A10" s="4" t="str">
        <x:v>開栓時刻（任意）</x:v>
      </x:c>
      <x:c r="B10" s="15" t="n">
        <x:v>0.75</x:v>
      </x:c>
    </x:row>
    <x:row r="11" ht="31.5" customHeight="1">
      <x:c r="A11" s="4" t="str">
        <x:v>1本の容量（mL）</x:v>
      </x:c>
      <x:c r="B11" s="16" t="n">
        <x:v>750</x:v>
      </x:c>
    </x:row>
    <x:row r="12" ht="43.5" customHeight="1">
      <x:c r="A12" s="4" t="str">
        <x:v>途中開始残量
（任意・mL）</x:v>
      </x:c>
      <x:c r="B12" s="16"/>
    </x:row>
    <x:row r="13" ht="31.5" customHeight="1">
      <x:c r="A13" s="4" t="str">
        <x:v>通常1杯（mL）</x:v>
      </x:c>
      <x:c r="B13" s="16" t="n">
        <x:v>90</x:v>
      </x:c>
    </x:row>
    <x:row r="14" ht="31.5" customHeight="1">
      <x:c r="A14" s="4" t="str">
        <x:v>少量1杯（任意・mL）</x:v>
      </x:c>
      <x:c r="B14" s="16" t="n">
        <x:v>45</x:v>
      </x:c>
    </x:row>
    <x:row r="15" ht="31.5" customHeight="1">
      <x:c r="A15" s="4" t="str">
        <x:v>仕入単価（任意・円）</x:v>
      </x:c>
      <x:c r="B15" s="16" t="n">
        <x:v>3000</x:v>
      </x:c>
    </x:row>
    <x:row r="16" ht="52.5" customHeight="1">
      <x:c r="A16" s="4" t="str">
        <x:v>保管方法</x:v>
      </x:c>
      <x:c r="B16" s="13" t="str">
        <x:v>閉栓・冷蔵</x:v>
      </x:c>
    </x:row>
    <x:row r="17" ht="69" customHeight="1">
      <x:c r="A17" s="18" t="str">
        <x:v>容量は750mLが初期値です。すでに開栓済みなら「途中開始の残量」を入力。空欄は1本の容量で開始します。</x:v>
      </x:c>
      <x:c r="B17" s="19"/>
    </x:row>
    <x:row r="18" ht="57" customHeight="1">
      <x:c r="A18" s="18" t="str">
        <x:v>7つの枠は記録用で、保存できる日数ではありません。通常・少量の杯数は混ぜず、量は整数のmLで入力します。</x:v>
      </x:c>
      <x:c r="B18" s="19"/>
    </x:row>
    <x:row r="19" ht="46.5" customHeight="1">
      <x:c r="A19" s="20" t="str">
        <x:v>使わなかった数量は0。未確認は空欄。実残量は必ず確認し、概算ならメモへ。</x:v>
      </x:c>
      <x:c r="B19" s="21"/>
    </x:row>
    <x:row r="20" ht="9" customHeight="1">
      <x:c r="A20" s="4"/>
      <x:c r="B20" s="5"/>
    </x:row>
    <x:row r="21" ht="9" customHeight="1">
      <x:c r="A21" s="4"/>
      <x:c r="B21" s="5"/>
    </x:row>
    <x:row r="22" ht="30" customHeight="1">
      <x:c r="A22" s="11" t="str">
        <x:v>記録 1　｜　最初の記録</x:v>
      </x:c>
      <x:c r="B22" s="23"/>
    </x:row>
    <x:row r="23" ht="31.5" customHeight="1">
      <x:c r="A23" s="4" t="str">
        <x:v>日付</x:v>
      </x:c>
      <x:c r="B23" s="14" t="d">
        <x:v>2026-10-20T00:00:00.000Z</x:v>
      </x:c>
    </x:row>
    <x:row r="24" ht="31.5" customHeight="1">
      <x:c r="A24" s="4" t="str">
        <x:v>状態確認の結果</x:v>
      </x:c>
      <x:c r="B24" s="13" t="str">
        <x:v>提供可</x:v>
      </x:c>
    </x:row>
    <x:row r="25" ht="31.5" customHeight="1">
      <x:c r="A25" s="4" t="str">
        <x:v>開始残量（自動・mL）</x:v>
      </x:c>
      <x:c r="B25" s="24" t="n">
        <x:f>IF(B23="","",IF(ISNUMBER($B$12),$B$12,IF($B$12="",IF(AND(ISNUMBER($B$11),$B$11&gt;0),$B$11,""),"")))</x:f>
        <x:v>750</x:v>
      </x:c>
    </x:row>
    <x:row r="26" ht="31.5" customHeight="1">
      <x:c r="A26" s="4" t="str">
        <x:v>通常の販売杯数</x:v>
      </x:c>
      <x:c r="B26" s="16" t="n">
        <x:v>4</x:v>
      </x:c>
    </x:row>
    <x:row r="27" ht="31.5" customHeight="1">
      <x:c r="A27" s="4" t="str">
        <x:v>少量の販売杯数</x:v>
      </x:c>
      <x:c r="B27" s="16" t="n">
        <x:v>0</x:v>
      </x:c>
    </x:row>
    <x:row r="28" ht="31.5" customHeight="1">
      <x:c r="A28" s="4" t="str">
        <x:v>品質確認（mL）</x:v>
      </x:c>
      <x:c r="B28" s="16" t="n">
        <x:v>20</x:v>
      </x:c>
    </x:row>
    <x:row r="29" ht="31.5" customHeight="1">
      <x:c r="A29" s="4" t="str">
        <x:v>無償提供（mL）</x:v>
      </x:c>
      <x:c r="B29" s="16" t="n">
        <x:v>0</x:v>
      </x:c>
    </x:row>
    <x:row r="30" ht="31.5" customHeight="1">
      <x:c r="A30" s="4" t="str">
        <x:v>こぼれ（mL）</x:v>
      </x:c>
      <x:c r="B30" s="16" t="n">
        <x:v>10</x:v>
      </x:c>
    </x:row>
    <x:row r="31" ht="31.5" customHeight="1">
      <x:c r="A31" s="4" t="str">
        <x:v>廃棄（mL）</x:v>
      </x:c>
      <x:c r="B31" s="16" t="n">
        <x:v>0</x:v>
      </x:c>
    </x:row>
    <x:row r="32" ht="40.5" customHeight="1">
      <x:c r="A32" s="4" t="str">
        <x:v>実際の終了残量（mL）</x:v>
      </x:c>
      <x:c r="B32" s="16" t="n">
        <x:v>360</x:v>
      </x:c>
    </x:row>
    <x:row r="33" ht="66" customHeight="1">
      <x:c r="A33" s="4" t="str">
        <x:v>メモ・廃棄理由（任意）</x:v>
      </x:c>
      <x:c r="B33" s="13" t="str">
        <x:v>架空例。終了残量は概算。</x:v>
      </x:c>
    </x:row>
    <x:row r="34" ht="7.5" customHeight="1">
      <x:c r="A34" s="4"/>
      <x:c r="B34" s="5"/>
    </x:row>
    <x:row r="35" ht="27" customHeight="1">
      <x:c r="A35" s="27" t="str">
        <x:v>自動計算</x:v>
      </x:c>
      <x:c r="B35" s="28" t="str">
        <x:v>結果</x:v>
      </x:c>
    </x:row>
    <x:row r="36" ht="31.5" customHeight="1">
      <x:c r="A36" s="4" t="str">
        <x:v>販売量（mL）</x:v>
      </x:c>
      <x:c r="B36" s="24" t="n">
        <x:f>IF(B23="","",IF(OR(COUNT(B26:B27)&lt;2,OR(AND(B26&gt;0,OR(NOT(ISNUMBER($B$13)),$B$13&lt;=0)),AND(B27&gt;0,OR(NOT(ISNUMBER($B$14)),$B$14&lt;=0)))),"",B26*IF(B26=0,0,$B$13)+B27*IF(B27=0,0,$B$14)))</x:f>
        <x:v>360</x:v>
      </x:c>
    </x:row>
    <x:row r="37" ht="31.5" customHeight="1">
      <x:c r="A37" s="4" t="str">
        <x:v>計算上の残量（mL）</x:v>
      </x:c>
      <x:c r="B37" s="24" t="n">
        <x:f>IF(OR(B23="",NOT(ISNUMBER(B25)),NOT(ISNUMBER(B36)),COUNT(B28:B31)&lt;4),"",B25-B36-SUM(B28:B31))</x:f>
        <x:v>360</x:v>
      </x:c>
    </x:row>
    <x:row r="38" ht="42" customHeight="1">
      <x:c r="A38" s="4" t="str">
        <x:v>差異（mL）
計算上−実際</x:v>
      </x:c>
      <x:c r="B38" s="24" t="n">
        <x:f>IF(OR(B23="",NOT(ISNUMBER(B37)),NOT(ISNUMBER(B32))),"",B37-B32)</x:f>
        <x:v>0</x:v>
      </x:c>
    </x:row>
    <x:row r="39" ht="42" customHeight="1">
      <x:c r="A39" s="4" t="str">
        <x:v>廃棄の仕入相当額
（円）</x:v>
      </x:c>
      <x:c r="B39" s="24" t="n">
        <x:f>IF(OR(B23="",NOT(ISNUMBER($B$15)),NOT(ISNUMBER($B$11)),$B$11&lt;=0,NOT(ISNUMBER(B31))),"",ROUND(B31*$B$15/$B$11,0))</x:f>
        <x:v>0</x:v>
      </x:c>
    </x:row>
    <x:row r="40" ht="66" customHeight="1">
      <x:c r="A40" s="4" t="str">
        <x:v>入力確認（数量のみ）</x:v>
      </x:c>
      <x:c r="B40" s="30" t="str">
        <x:f>IF(B23="","日付を入力",IF(OR($B$7="",$B$8="",NOT(ISNUMBER($B$9)),NOT(ISNUMBER($B$11)),$B$11&lt;=0),"基本情報を入力",IF(NOT(ISNUMBER(B25)),"前の終了残量を入力",IF(OR(COUNT(B26:B31)&lt;6,MIN(B26:B31)&lt;0,MOD(B26,1)&lt;&gt;0,MOD(B27,1)&lt;&gt;0,OR(AND(B26&gt;0,OR(NOT(ISNUMBER($B$13)),$B$13&lt;=0)),AND(B27&gt;0,OR(NOT(ISNUMBER($B$14)),$B$14&lt;=0)))),"量・杯数を確認",IF(NOT(ISNUMBER(B32)),"終了残量を入力",IF(AND(B24&lt;&gt;"提供可",B24&lt;&gt;"提供しない",B24&lt;&gt;"要確認"),"状態を選択",IF(OR(B25&lt;0,B25&gt;$B$11,B32&lt;0,B32&gt;$B$11,B37&lt;0,OR(NOT(ISNUMBER(B23)),B23&lt;$B$9)),"日付・数量を確認",IF(ABS(B38)&gt;0.01,"差異あり","数量一致"))))))))</x:f>
        <x:v>数量一致</x:v>
      </x:c>
    </x:row>
    <x:row r="41" ht="58.5" customHeight="1">
      <x:c r="A41" s="31" t="str">
        <x:v>差異の＋は不足、−は多め。数量一致は品質判定ではありません。提供前の状態確認は別に行います。</x:v>
      </x:c>
      <x:c r="B41" s="32"/>
    </x:row>
    <x:row r="42" ht="49.5" customHeight="1">
      <x:c r="A42" s="31" t="str">
        <x:v>廃棄額は仕入単価×廃棄量÷容量（円単位に四捨五入）。単価が空欄なら計算しません。</x:v>
      </x:c>
      <x:c r="B42" s="32"/>
    </x:row>
    <x:row r="43" ht="9" customHeight="1">
      <x:c r="A43" s="4"/>
      <x:c r="B43" s="5"/>
    </x:row>
    <x:row r="44" ht="9" customHeight="1">
      <x:c r="A44" s="4"/>
      <x:c r="B44" s="5"/>
    </x:row>
    <x:row r="45" ht="9" customHeight="1">
      <x:c r="A45" s="4"/>
      <x:c r="B45" s="5"/>
    </x:row>
    <x:row r="46" ht="30" customHeight="1">
      <x:c r="A46" s="11" t="str">
        <x:v>記録 2　｜　前の終了残量を引き継ぐ</x:v>
      </x:c>
      <x:c r="B46" s="23"/>
    </x:row>
    <x:row r="47" ht="31.5" customHeight="1">
      <x:c r="A47" s="4" t="str">
        <x:v>日付</x:v>
      </x:c>
      <x:c r="B47" s="14" t="d">
        <x:v>2026-10-21T00:00:00.000Z</x:v>
      </x:c>
    </x:row>
    <x:row r="48" ht="31.5" customHeight="1">
      <x:c r="A48" s="4" t="str">
        <x:v>状態確認の結果</x:v>
      </x:c>
      <x:c r="B48" s="13" t="str">
        <x:v>提供しない</x:v>
      </x:c>
    </x:row>
    <x:row r="49" ht="31.5" customHeight="1">
      <x:c r="A49" s="4" t="str">
        <x:v>開始残量（自動・mL）</x:v>
      </x:c>
      <x:c r="B49" s="24" t="n">
        <x:f>IF(B47="","",IF(OR(B23="",NOT(ISNUMBER(B32))),"",B32))</x:f>
        <x:v>360</x:v>
      </x:c>
    </x:row>
    <x:row r="50" ht="31.5" customHeight="1">
      <x:c r="A50" s="4" t="str">
        <x:v>通常の販売杯数</x:v>
      </x:c>
      <x:c r="B50" s="16" t="n">
        <x:v>2</x:v>
      </x:c>
    </x:row>
    <x:row r="51" ht="31.5" customHeight="1">
      <x:c r="A51" s="4" t="str">
        <x:v>少量の販売杯数</x:v>
      </x:c>
      <x:c r="B51" s="16" t="n">
        <x:v>0</x:v>
      </x:c>
    </x:row>
    <x:row r="52" ht="31.5" customHeight="1">
      <x:c r="A52" s="4" t="str">
        <x:v>品質確認（mL）</x:v>
      </x:c>
      <x:c r="B52" s="16" t="n">
        <x:v>10</x:v>
      </x:c>
    </x:row>
    <x:row r="53" ht="31.5" customHeight="1">
      <x:c r="A53" s="4" t="str">
        <x:v>無償提供（mL）</x:v>
      </x:c>
      <x:c r="B53" s="16" t="n">
        <x:v>0</x:v>
      </x:c>
    </x:row>
    <x:row r="54" ht="31.5" customHeight="1">
      <x:c r="A54" s="4" t="str">
        <x:v>こぼれ（mL）</x:v>
      </x:c>
      <x:c r="B54" s="16" t="n">
        <x:v>0</x:v>
      </x:c>
    </x:row>
    <x:row r="55" ht="31.5" customHeight="1">
      <x:c r="A55" s="4" t="str">
        <x:v>廃棄（mL）</x:v>
      </x:c>
      <x:c r="B55" s="16" t="n">
        <x:v>170</x:v>
      </x:c>
    </x:row>
    <x:row r="56" ht="40.5" customHeight="1">
      <x:c r="A56" s="4" t="str">
        <x:v>実際の終了残量（mL）</x:v>
      </x:c>
      <x:c r="B56" s="16" t="n">
        <x:v>0</x:v>
      </x:c>
    </x:row>
    <x:row r="57" ht="66" customHeight="1">
      <x:c r="A57" s="4" t="str">
        <x:v>メモ・廃棄理由（任意）</x:v>
      </x:c>
      <x:c r="B57" s="13" t="str">
        <x:v>架空例。提供基準を下回り廃棄。</x:v>
      </x:c>
    </x:row>
    <x:row r="58" ht="7.5" customHeight="1">
      <x:c r="A58" s="4"/>
      <x:c r="B58" s="5"/>
    </x:row>
    <x:row r="59" ht="27" customHeight="1">
      <x:c r="A59" s="27" t="str">
        <x:v>自動計算</x:v>
      </x:c>
      <x:c r="B59" s="28" t="str">
        <x:v>結果</x:v>
      </x:c>
    </x:row>
    <x:row r="60" ht="31.5" customHeight="1">
      <x:c r="A60" s="4" t="str">
        <x:v>販売量（mL）</x:v>
      </x:c>
      <x:c r="B60" s="24" t="n">
        <x:f>IF(B47="","",IF(OR(COUNT(B50:B51)&lt;2,OR(AND(B50&gt;0,OR(NOT(ISNUMBER($B$13)),$B$13&lt;=0)),AND(B51&gt;0,OR(NOT(ISNUMBER($B$14)),$B$14&lt;=0)))),"",B50*IF(B50=0,0,$B$13)+B51*IF(B51=0,0,$B$14)))</x:f>
        <x:v>180</x:v>
      </x:c>
    </x:row>
    <x:row r="61" ht="31.5" customHeight="1">
      <x:c r="A61" s="4" t="str">
        <x:v>計算上の残量（mL）</x:v>
      </x:c>
      <x:c r="B61" s="24" t="n">
        <x:f>IF(OR(B47="",NOT(ISNUMBER(B49)),NOT(ISNUMBER(B60)),COUNT(B52:B55)&lt;4),"",B49-B60-SUM(B52:B55))</x:f>
        <x:v>0</x:v>
      </x:c>
    </x:row>
    <x:row r="62" ht="42" customHeight="1">
      <x:c r="A62" s="4" t="str">
        <x:v>差異（mL）
計算上−実際</x:v>
      </x:c>
      <x:c r="B62" s="24" t="n">
        <x:f>IF(OR(B47="",NOT(ISNUMBER(B61)),NOT(ISNUMBER(B56))),"",B61-B56)</x:f>
        <x:v>0</x:v>
      </x:c>
    </x:row>
    <x:row r="63" ht="42" customHeight="1">
      <x:c r="A63" s="4" t="str">
        <x:v>廃棄の仕入相当額
（円）</x:v>
      </x:c>
      <x:c r="B63" s="24" t="n">
        <x:f>IF(OR(B47="",NOT(ISNUMBER($B$15)),NOT(ISNUMBER($B$11)),$B$11&lt;=0,NOT(ISNUMBER(B55))),"",ROUND(B55*$B$15/$B$11,0))</x:f>
        <x:v>680</x:v>
      </x:c>
    </x:row>
    <x:row r="64" ht="66" customHeight="1">
      <x:c r="A64" s="4" t="str">
        <x:v>入力確認（数量のみ）</x:v>
      </x:c>
      <x:c r="B64" s="30" t="str">
        <x:f>IF(B47="","日付を入力",IF(OR($B$7="",$B$8="",NOT(ISNUMBER($B$9)),NOT(ISNUMBER($B$11)),$B$11&lt;=0),"基本情報を入力",IF(NOT(ISNUMBER(B49)),"前の終了残量を入力",IF(OR(COUNT(B50:B55)&lt;6,MIN(B50:B55)&lt;0,MOD(B50,1)&lt;&gt;0,MOD(B51,1)&lt;&gt;0,OR(AND(B50&gt;0,OR(NOT(ISNUMBER($B$13)),$B$13&lt;=0)),AND(B51&gt;0,OR(NOT(ISNUMBER($B$14)),$B$14&lt;=0)))),"量・杯数を確認",IF(NOT(ISNUMBER(B56)),"終了残量を入力",IF(AND(B48&lt;&gt;"提供可",B48&lt;&gt;"提供しない",B48&lt;&gt;"要確認"),"状態を選択",IF(OR(B49&lt;0,B49&gt;$B$11,B56&lt;0,B56&gt;$B$11,B61&lt;0,OR(NOT(ISNUMBER(B47)),B47&lt;$B$9,NOT(ISNUMBER(B23)),B47&lt;B23)),"日付・数量を確認",IF(ABS(B62)&gt;0.01,"差異あり","数量一致"))))))))</x:f>
        <x:v>数量一致</x:v>
      </x:c>
    </x:row>
    <x:row r="65" ht="58.5" customHeight="1">
      <x:c r="A65" s="31" t="str">
        <x:v>差異の＋は不足、−は多め。数量一致は品質判定ではありません。提供前の状態確認は別に行います。</x:v>
      </x:c>
      <x:c r="B65" s="32"/>
    </x:row>
    <x:row r="66" ht="49.5" customHeight="1">
      <x:c r="A66" s="31" t="str">
        <x:v>廃棄額は仕入単価×廃棄量÷容量（円単位に四捨五入）。単価が空欄なら計算しません。</x:v>
      </x:c>
      <x:c r="B66" s="32"/>
    </x:row>
    <x:row r="67" ht="9" customHeight="1">
      <x:c r="A67" s="4"/>
      <x:c r="B67" s="5"/>
    </x:row>
    <x:row r="68" ht="9" customHeight="1">
      <x:c r="A68" s="4"/>
      <x:c r="B68" s="5"/>
    </x:row>
    <x:row r="69" ht="9" customHeight="1">
      <x:c r="A69" s="4"/>
      <x:c r="B69" s="5"/>
    </x:row>
    <x:row r="70" ht="30" customHeight="1">
      <x:c r="A70" s="11" t="str">
        <x:v>記録 3　｜　前の終了残量を引き継ぐ</x:v>
      </x:c>
      <x:c r="B70" s="23"/>
    </x:row>
    <x:row r="71" ht="31.5" customHeight="1">
      <x:c r="A71" s="4" t="str">
        <x:v>日付</x:v>
      </x:c>
      <x:c r="B71" s="14"/>
    </x:row>
    <x:row r="72" ht="31.5" customHeight="1">
      <x:c r="A72" s="4" t="str">
        <x:v>状態確認の結果</x:v>
      </x:c>
      <x:c r="B72" s="13"/>
    </x:row>
    <x:row r="73" ht="31.5" customHeight="1">
      <x:c r="A73" s="4" t="str">
        <x:v>開始残量（自動・mL）</x:v>
      </x:c>
      <x:c r="B73" s="24" t="str">
        <x:f>IF(B71="","",IF(OR(B47="",NOT(ISNUMBER(B56))),"",B56))</x:f>
      </x:c>
    </x:row>
    <x:row r="74" ht="31.5" customHeight="1">
      <x:c r="A74" s="4" t="str">
        <x:v>通常の販売杯数</x:v>
      </x:c>
      <x:c r="B74" s="16" t="n">
        <x:v>0</x:v>
      </x:c>
    </x:row>
    <x:row r="75" ht="31.5" customHeight="1">
      <x:c r="A75" s="4" t="str">
        <x:v>少量の販売杯数</x:v>
      </x:c>
      <x:c r="B75" s="16" t="n">
        <x:v>0</x:v>
      </x:c>
    </x:row>
    <x:row r="76" ht="31.5" customHeight="1">
      <x:c r="A76" s="4" t="str">
        <x:v>品質確認（mL）</x:v>
      </x:c>
      <x:c r="B76" s="16" t="n">
        <x:v>0</x:v>
      </x:c>
    </x:row>
    <x:row r="77" ht="31.5" customHeight="1">
      <x:c r="A77" s="4" t="str">
        <x:v>無償提供（mL）</x:v>
      </x:c>
      <x:c r="B77" s="16" t="n">
        <x:v>0</x:v>
      </x:c>
    </x:row>
    <x:row r="78" ht="31.5" customHeight="1">
      <x:c r="A78" s="4" t="str">
        <x:v>こぼれ（mL）</x:v>
      </x:c>
      <x:c r="B78" s="16" t="n">
        <x:v>0</x:v>
      </x:c>
    </x:row>
    <x:row r="79" ht="31.5" customHeight="1">
      <x:c r="A79" s="4" t="str">
        <x:v>廃棄（mL）</x:v>
      </x:c>
      <x:c r="B79" s="16" t="n">
        <x:v>0</x:v>
      </x:c>
    </x:row>
    <x:row r="80" ht="40.5" customHeight="1">
      <x:c r="A80" s="4" t="str">
        <x:v>実際の終了残量（mL）</x:v>
      </x:c>
      <x:c r="B80" s="16"/>
    </x:row>
    <x:row r="81" ht="66" customHeight="1">
      <x:c r="A81" s="4" t="str">
        <x:v>メモ・廃棄理由（任意）</x:v>
      </x:c>
      <x:c r="B81" s="13"/>
    </x:row>
    <x:row r="82" ht="7.5" customHeight="1">
      <x:c r="A82" s="4"/>
      <x:c r="B82" s="5"/>
    </x:row>
    <x:row r="83" ht="27" customHeight="1">
      <x:c r="A83" s="27" t="str">
        <x:v>自動計算</x:v>
      </x:c>
      <x:c r="B83" s="28" t="str">
        <x:v>結果</x:v>
      </x:c>
    </x:row>
    <x:row r="84" ht="31.5" customHeight="1">
      <x:c r="A84" s="4" t="str">
        <x:v>販売量（mL）</x:v>
      </x:c>
      <x:c r="B84" s="24" t="str">
        <x:f>IF(B71="","",IF(OR(COUNT(B74:B75)&lt;2,OR(AND(B74&gt;0,OR(NOT(ISNUMBER($B$13)),$B$13&lt;=0)),AND(B75&gt;0,OR(NOT(ISNUMBER($B$14)),$B$14&lt;=0)))),"",B74*IF(B74=0,0,$B$13)+B75*IF(B75=0,0,$B$14)))</x:f>
      </x:c>
    </x:row>
    <x:row r="85" ht="31.5" customHeight="1">
      <x:c r="A85" s="4" t="str">
        <x:v>計算上の残量（mL）</x:v>
      </x:c>
      <x:c r="B85" s="24" t="str">
        <x:f>IF(OR(B71="",NOT(ISNUMBER(B73)),NOT(ISNUMBER(B84)),COUNT(B76:B79)&lt;4),"",B73-B84-SUM(B76:B79))</x:f>
      </x:c>
    </x:row>
    <x:row r="86" ht="42" customHeight="1">
      <x:c r="A86" s="4" t="str">
        <x:v>差異（mL）
計算上−実際</x:v>
      </x:c>
      <x:c r="B86" s="24" t="str">
        <x:f>IF(OR(B71="",NOT(ISNUMBER(B85)),NOT(ISNUMBER(B80))),"",B85-B80)</x:f>
      </x:c>
    </x:row>
    <x:row r="87" ht="42" customHeight="1">
      <x:c r="A87" s="4" t="str">
        <x:v>廃棄の仕入相当額
（円）</x:v>
      </x:c>
      <x:c r="B87" s="24" t="str">
        <x:f>IF(OR(B71="",NOT(ISNUMBER($B$15)),NOT(ISNUMBER($B$11)),$B$11&lt;=0,NOT(ISNUMBER(B79))),"",ROUND(B79*$B$15/$B$11,0))</x:f>
      </x:c>
    </x:row>
    <x:row r="88" ht="66" customHeight="1">
      <x:c r="A88" s="4" t="str">
        <x:v>入力確認（数量のみ）</x:v>
      </x:c>
      <x:c r="B88" s="30" t="str">
        <x:f>IF(B71="","日付を入力",IF(OR($B$7="",$B$8="",NOT(ISNUMBER($B$9)),NOT(ISNUMBER($B$11)),$B$11&lt;=0),"基本情報を入力",IF(NOT(ISNUMBER(B73)),"前の終了残量を入力",IF(OR(COUNT(B74:B79)&lt;6,MIN(B74:B79)&lt;0,MOD(B74,1)&lt;&gt;0,MOD(B75,1)&lt;&gt;0,OR(AND(B74&gt;0,OR(NOT(ISNUMBER($B$13)),$B$13&lt;=0)),AND(B75&gt;0,OR(NOT(ISNUMBER($B$14)),$B$14&lt;=0)))),"量・杯数を確認",IF(NOT(ISNUMBER(B80)),"終了残量を入力",IF(AND(B72&lt;&gt;"提供可",B72&lt;&gt;"提供しない",B72&lt;&gt;"要確認"),"状態を選択",IF(OR(B73&lt;0,B73&gt;$B$11,B80&lt;0,B80&gt;$B$11,B85&lt;0,OR(NOT(ISNUMBER(B71)),B71&lt;$B$9,NOT(ISNUMBER(B47)),B71&lt;B47)),"日付・数量を確認",IF(ABS(B86)&gt;0.01,"差異あり","数量一致"))))))))</x:f>
        <x:v>日付を入力</x:v>
      </x:c>
    </x:row>
    <x:row r="89" ht="58.5" customHeight="1">
      <x:c r="A89" s="31" t="str">
        <x:v>差異の＋は不足、−は多め。数量一致は品質判定ではありません。提供前の状態確認は別に行います。</x:v>
      </x:c>
      <x:c r="B89" s="32"/>
    </x:row>
    <x:row r="90" ht="49.5" customHeight="1">
      <x:c r="A90" s="31" t="str">
        <x:v>廃棄額は仕入単価×廃棄量÷容量（円単位に四捨五入）。単価が空欄なら計算しません。</x:v>
      </x:c>
      <x:c r="B90" s="32"/>
    </x:row>
    <x:row r="91" ht="9" customHeight="1">
      <x:c r="A91" s="4"/>
      <x:c r="B91" s="5"/>
    </x:row>
    <x:row r="92" ht="9" customHeight="1">
      <x:c r="A92" s="4"/>
      <x:c r="B92" s="5"/>
    </x:row>
    <x:row r="93" ht="9" customHeight="1">
      <x:c r="A93" s="4"/>
      <x:c r="B93" s="5"/>
    </x:row>
    <x:row r="94" ht="30" customHeight="1">
      <x:c r="A94" s="11" t="str">
        <x:v>記録 4　｜　前の終了残量を引き継ぐ</x:v>
      </x:c>
      <x:c r="B94" s="23"/>
    </x:row>
    <x:row r="95" ht="31.5" customHeight="1">
      <x:c r="A95" s="4" t="str">
        <x:v>日付</x:v>
      </x:c>
      <x:c r="B95" s="14"/>
    </x:row>
    <x:row r="96" ht="31.5" customHeight="1">
      <x:c r="A96" s="4" t="str">
        <x:v>状態確認の結果</x:v>
      </x:c>
      <x:c r="B96" s="13"/>
    </x:row>
    <x:row r="97" ht="31.5" customHeight="1">
      <x:c r="A97" s="4" t="str">
        <x:v>開始残量（自動・mL）</x:v>
      </x:c>
      <x:c r="B97" s="24" t="str">
        <x:f>IF(B95="","",IF(OR(B71="",NOT(ISNUMBER(B80))),"",B80))</x:f>
      </x:c>
    </x:row>
    <x:row r="98" ht="31.5" customHeight="1">
      <x:c r="A98" s="4" t="str">
        <x:v>通常の販売杯数</x:v>
      </x:c>
      <x:c r="B98" s="16" t="n">
        <x:v>0</x:v>
      </x:c>
    </x:row>
    <x:row r="99" ht="31.5" customHeight="1">
      <x:c r="A99" s="4" t="str">
        <x:v>少量の販売杯数</x:v>
      </x:c>
      <x:c r="B99" s="16" t="n">
        <x:v>0</x:v>
      </x:c>
    </x:row>
    <x:row r="100" ht="31.5" customHeight="1">
      <x:c r="A100" s="4" t="str">
        <x:v>品質確認（mL）</x:v>
      </x:c>
      <x:c r="B100" s="16" t="n">
        <x:v>0</x:v>
      </x:c>
    </x:row>
    <x:row r="101" ht="31.5" customHeight="1">
      <x:c r="A101" s="4" t="str">
        <x:v>無償提供（mL）</x:v>
      </x:c>
      <x:c r="B101" s="16" t="n">
        <x:v>0</x:v>
      </x:c>
    </x:row>
    <x:row r="102" ht="31.5" customHeight="1">
      <x:c r="A102" s="4" t="str">
        <x:v>こぼれ（mL）</x:v>
      </x:c>
      <x:c r="B102" s="16" t="n">
        <x:v>0</x:v>
      </x:c>
    </x:row>
    <x:row r="103" ht="31.5" customHeight="1">
      <x:c r="A103" s="4" t="str">
        <x:v>廃棄（mL）</x:v>
      </x:c>
      <x:c r="B103" s="16" t="n">
        <x:v>0</x:v>
      </x:c>
    </x:row>
    <x:row r="104" ht="40.5" customHeight="1">
      <x:c r="A104" s="4" t="str">
        <x:v>実際の終了残量（mL）</x:v>
      </x:c>
      <x:c r="B104" s="16"/>
    </x:row>
    <x:row r="105" ht="66" customHeight="1">
      <x:c r="A105" s="4" t="str">
        <x:v>メモ・廃棄理由（任意）</x:v>
      </x:c>
      <x:c r="B105" s="13"/>
    </x:row>
    <x:row r="106" ht="7.5" customHeight="1">
      <x:c r="A106" s="4"/>
      <x:c r="B106" s="5"/>
    </x:row>
    <x:row r="107" ht="27" customHeight="1">
      <x:c r="A107" s="27" t="str">
        <x:v>自動計算</x:v>
      </x:c>
      <x:c r="B107" s="28" t="str">
        <x:v>結果</x:v>
      </x:c>
    </x:row>
    <x:row r="108" ht="31.5" customHeight="1">
      <x:c r="A108" s="4" t="str">
        <x:v>販売量（mL）</x:v>
      </x:c>
      <x:c r="B108" s="24" t="str">
        <x:f>IF(B95="","",IF(OR(COUNT(B98:B99)&lt;2,OR(AND(B98&gt;0,OR(NOT(ISNUMBER($B$13)),$B$13&lt;=0)),AND(B99&gt;0,OR(NOT(ISNUMBER($B$14)),$B$14&lt;=0)))),"",B98*IF(B98=0,0,$B$13)+B99*IF(B99=0,0,$B$14)))</x:f>
      </x:c>
    </x:row>
    <x:row r="109" ht="31.5" customHeight="1">
      <x:c r="A109" s="4" t="str">
        <x:v>計算上の残量（mL）</x:v>
      </x:c>
      <x:c r="B109" s="24" t="str">
        <x:f>IF(OR(B95="",NOT(ISNUMBER(B97)),NOT(ISNUMBER(B108)),COUNT(B100:B103)&lt;4),"",B97-B108-SUM(B100:B103))</x:f>
      </x:c>
    </x:row>
    <x:row r="110" ht="42" customHeight="1">
      <x:c r="A110" s="4" t="str">
        <x:v>差異（mL）
計算上−実際</x:v>
      </x:c>
      <x:c r="B110" s="24" t="str">
        <x:f>IF(OR(B95="",NOT(ISNUMBER(B109)),NOT(ISNUMBER(B104))),"",B109-B104)</x:f>
      </x:c>
    </x:row>
    <x:row r="111" ht="42" customHeight="1">
      <x:c r="A111" s="4" t="str">
        <x:v>廃棄の仕入相当額
（円）</x:v>
      </x:c>
      <x:c r="B111" s="24" t="str">
        <x:f>IF(OR(B95="",NOT(ISNUMBER($B$15)),NOT(ISNUMBER($B$11)),$B$11&lt;=0,NOT(ISNUMBER(B103))),"",ROUND(B103*$B$15/$B$11,0))</x:f>
      </x:c>
    </x:row>
    <x:row r="112" ht="66" customHeight="1">
      <x:c r="A112" s="4" t="str">
        <x:v>入力確認（数量のみ）</x:v>
      </x:c>
      <x:c r="B112" s="30" t="str">
        <x:f>IF(B95="","日付を入力",IF(OR($B$7="",$B$8="",NOT(ISNUMBER($B$9)),NOT(ISNUMBER($B$11)),$B$11&lt;=0),"基本情報を入力",IF(NOT(ISNUMBER(B97)),"前の終了残量を入力",IF(OR(COUNT(B98:B103)&lt;6,MIN(B98:B103)&lt;0,MOD(B98,1)&lt;&gt;0,MOD(B99,1)&lt;&gt;0,OR(AND(B98&gt;0,OR(NOT(ISNUMBER($B$13)),$B$13&lt;=0)),AND(B99&gt;0,OR(NOT(ISNUMBER($B$14)),$B$14&lt;=0)))),"量・杯数を確認",IF(NOT(ISNUMBER(B104)),"終了残量を入力",IF(AND(B96&lt;&gt;"提供可",B96&lt;&gt;"提供しない",B96&lt;&gt;"要確認"),"状態を選択",IF(OR(B97&lt;0,B97&gt;$B$11,B104&lt;0,B104&gt;$B$11,B109&lt;0,OR(NOT(ISNUMBER(B95)),B95&lt;$B$9,NOT(ISNUMBER(B71)),B95&lt;B71)),"日付・数量を確認",IF(ABS(B110)&gt;0.01,"差異あり","数量一致"))))))))</x:f>
        <x:v>日付を入力</x:v>
      </x:c>
    </x:row>
    <x:row r="113" ht="58.5" customHeight="1">
      <x:c r="A113" s="31" t="str">
        <x:v>差異の＋は不足、−は多め。数量一致は品質判定ではありません。提供前の状態確認は別に行います。</x:v>
      </x:c>
      <x:c r="B113" s="32"/>
    </x:row>
    <x:row r="114" ht="49.5" customHeight="1">
      <x:c r="A114" s="31" t="str">
        <x:v>廃棄額は仕入単価×廃棄量÷容量（円単位に四捨五入）。単価が空欄なら計算しません。</x:v>
      </x:c>
      <x:c r="B114" s="32"/>
    </x:row>
    <x:row r="115" ht="9" customHeight="1">
      <x:c r="A115" s="4"/>
      <x:c r="B115" s="5"/>
    </x:row>
    <x:row r="116" ht="9" customHeight="1">
      <x:c r="A116" s="4"/>
      <x:c r="B116" s="5"/>
    </x:row>
    <x:row r="117" ht="9" customHeight="1">
      <x:c r="A117" s="4"/>
      <x:c r="B117" s="5"/>
    </x:row>
    <x:row r="118" ht="30" customHeight="1">
      <x:c r="A118" s="11" t="str">
        <x:v>記録 5　｜　前の終了残量を引き継ぐ</x:v>
      </x:c>
      <x:c r="B118" s="23"/>
    </x:row>
    <x:row r="119" ht="31.5" customHeight="1">
      <x:c r="A119" s="4" t="str">
        <x:v>日付</x:v>
      </x:c>
      <x:c r="B119" s="14"/>
    </x:row>
    <x:row r="120" ht="31.5" customHeight="1">
      <x:c r="A120" s="4" t="str">
        <x:v>状態確認の結果</x:v>
      </x:c>
      <x:c r="B120" s="13"/>
    </x:row>
    <x:row r="121" ht="31.5" customHeight="1">
      <x:c r="A121" s="4" t="str">
        <x:v>開始残量（自動・mL）</x:v>
      </x:c>
      <x:c r="B121" s="24" t="str">
        <x:f>IF(B119="","",IF(OR(B95="",NOT(ISNUMBER(B104))),"",B104))</x:f>
      </x:c>
    </x:row>
    <x:row r="122" ht="31.5" customHeight="1">
      <x:c r="A122" s="4" t="str">
        <x:v>通常の販売杯数</x:v>
      </x:c>
      <x:c r="B122" s="16" t="n">
        <x:v>0</x:v>
      </x:c>
    </x:row>
    <x:row r="123" ht="31.5" customHeight="1">
      <x:c r="A123" s="4" t="str">
        <x:v>少量の販売杯数</x:v>
      </x:c>
      <x:c r="B123" s="16" t="n">
        <x:v>0</x:v>
      </x:c>
    </x:row>
    <x:row r="124" ht="31.5" customHeight="1">
      <x:c r="A124" s="4" t="str">
        <x:v>品質確認（mL）</x:v>
      </x:c>
      <x:c r="B124" s="16" t="n">
        <x:v>0</x:v>
      </x:c>
    </x:row>
    <x:row r="125" ht="31.5" customHeight="1">
      <x:c r="A125" s="4" t="str">
        <x:v>無償提供（mL）</x:v>
      </x:c>
      <x:c r="B125" s="16" t="n">
        <x:v>0</x:v>
      </x:c>
    </x:row>
    <x:row r="126" ht="31.5" customHeight="1">
      <x:c r="A126" s="4" t="str">
        <x:v>こぼれ（mL）</x:v>
      </x:c>
      <x:c r="B126" s="16" t="n">
        <x:v>0</x:v>
      </x:c>
    </x:row>
    <x:row r="127" ht="31.5" customHeight="1">
      <x:c r="A127" s="4" t="str">
        <x:v>廃棄（mL）</x:v>
      </x:c>
      <x:c r="B127" s="16" t="n">
        <x:v>0</x:v>
      </x:c>
    </x:row>
    <x:row r="128" ht="40.5" customHeight="1">
      <x:c r="A128" s="4" t="str">
        <x:v>実際の終了残量（mL）</x:v>
      </x:c>
      <x:c r="B128" s="16"/>
    </x:row>
    <x:row r="129" ht="66" customHeight="1">
      <x:c r="A129" s="4" t="str">
        <x:v>メモ・廃棄理由（任意）</x:v>
      </x:c>
      <x:c r="B129" s="13"/>
    </x:row>
    <x:row r="130" ht="7.5" customHeight="1">
      <x:c r="A130" s="4"/>
      <x:c r="B130" s="5"/>
    </x:row>
    <x:row r="131" ht="27" customHeight="1">
      <x:c r="A131" s="27" t="str">
        <x:v>自動計算</x:v>
      </x:c>
      <x:c r="B131" s="28" t="str">
        <x:v>結果</x:v>
      </x:c>
    </x:row>
    <x:row r="132" ht="31.5" customHeight="1">
      <x:c r="A132" s="4" t="str">
        <x:v>販売量（mL）</x:v>
      </x:c>
      <x:c r="B132" s="24" t="str">
        <x:f>IF(B119="","",IF(OR(COUNT(B122:B123)&lt;2,OR(AND(B122&gt;0,OR(NOT(ISNUMBER($B$13)),$B$13&lt;=0)),AND(B123&gt;0,OR(NOT(ISNUMBER($B$14)),$B$14&lt;=0)))),"",B122*IF(B122=0,0,$B$13)+B123*IF(B123=0,0,$B$14)))</x:f>
      </x:c>
    </x:row>
    <x:row r="133" ht="31.5" customHeight="1">
      <x:c r="A133" s="4" t="str">
        <x:v>計算上の残量（mL）</x:v>
      </x:c>
      <x:c r="B133" s="24" t="str">
        <x:f>IF(OR(B119="",NOT(ISNUMBER(B121)),NOT(ISNUMBER(B132)),COUNT(B124:B127)&lt;4),"",B121-B132-SUM(B124:B127))</x:f>
      </x:c>
    </x:row>
    <x:row r="134" ht="42" customHeight="1">
      <x:c r="A134" s="4" t="str">
        <x:v>差異（mL）
計算上−実際</x:v>
      </x:c>
      <x:c r="B134" s="24" t="str">
        <x:f>IF(OR(B119="",NOT(ISNUMBER(B133)),NOT(ISNUMBER(B128))),"",B133-B128)</x:f>
      </x:c>
    </x:row>
    <x:row r="135" ht="42" customHeight="1">
      <x:c r="A135" s="4" t="str">
        <x:v>廃棄の仕入相当額
（円）</x:v>
      </x:c>
      <x:c r="B135" s="24" t="str">
        <x:f>IF(OR(B119="",NOT(ISNUMBER($B$15)),NOT(ISNUMBER($B$11)),$B$11&lt;=0,NOT(ISNUMBER(B127))),"",ROUND(B127*$B$15/$B$11,0))</x:f>
      </x:c>
    </x:row>
    <x:row r="136" ht="66" customHeight="1">
      <x:c r="A136" s="4" t="str">
        <x:v>入力確認（数量のみ）</x:v>
      </x:c>
      <x:c r="B136" s="30" t="str">
        <x:f>IF(B119="","日付を入力",IF(OR($B$7="",$B$8="",NOT(ISNUMBER($B$9)),NOT(ISNUMBER($B$11)),$B$11&lt;=0),"基本情報を入力",IF(NOT(ISNUMBER(B121)),"前の終了残量を入力",IF(OR(COUNT(B122:B127)&lt;6,MIN(B122:B127)&lt;0,MOD(B122,1)&lt;&gt;0,MOD(B123,1)&lt;&gt;0,OR(AND(B122&gt;0,OR(NOT(ISNUMBER($B$13)),$B$13&lt;=0)),AND(B123&gt;0,OR(NOT(ISNUMBER($B$14)),$B$14&lt;=0)))),"量・杯数を確認",IF(NOT(ISNUMBER(B128)),"終了残量を入力",IF(AND(B120&lt;&gt;"提供可",B120&lt;&gt;"提供しない",B120&lt;&gt;"要確認"),"状態を選択",IF(OR(B121&lt;0,B121&gt;$B$11,B128&lt;0,B128&gt;$B$11,B133&lt;0,OR(NOT(ISNUMBER(B119)),B119&lt;$B$9,NOT(ISNUMBER(B95)),B119&lt;B95)),"日付・数量を確認",IF(ABS(B134)&gt;0.01,"差異あり","数量一致"))))))))</x:f>
        <x:v>日付を入力</x:v>
      </x:c>
    </x:row>
    <x:row r="137" ht="58.5" customHeight="1">
      <x:c r="A137" s="31" t="str">
        <x:v>差異の＋は不足、−は多め。数量一致は品質判定ではありません。提供前の状態確認は別に行います。</x:v>
      </x:c>
      <x:c r="B137" s="32"/>
    </x:row>
    <x:row r="138" ht="49.5" customHeight="1">
      <x:c r="A138" s="31" t="str">
        <x:v>廃棄額は仕入単価×廃棄量÷容量（円単位に四捨五入）。単価が空欄なら計算しません。</x:v>
      </x:c>
      <x:c r="B138" s="32"/>
    </x:row>
    <x:row r="139" ht="9" customHeight="1">
      <x:c r="A139" s="4"/>
      <x:c r="B139" s="5"/>
    </x:row>
    <x:row r="140" ht="9" customHeight="1">
      <x:c r="A140" s="4"/>
      <x:c r="B140" s="5"/>
    </x:row>
    <x:row r="141" ht="9" customHeight="1">
      <x:c r="A141" s="4"/>
      <x:c r="B141" s="5"/>
    </x:row>
    <x:row r="142" ht="30" customHeight="1">
      <x:c r="A142" s="11" t="str">
        <x:v>記録 6　｜　前の終了残量を引き継ぐ</x:v>
      </x:c>
      <x:c r="B142" s="23"/>
    </x:row>
    <x:row r="143" ht="31.5" customHeight="1">
      <x:c r="A143" s="4" t="str">
        <x:v>日付</x:v>
      </x:c>
      <x:c r="B143" s="14"/>
    </x:row>
    <x:row r="144" ht="31.5" customHeight="1">
      <x:c r="A144" s="4" t="str">
        <x:v>状態確認の結果</x:v>
      </x:c>
      <x:c r="B144" s="13"/>
    </x:row>
    <x:row r="145" ht="31.5" customHeight="1">
      <x:c r="A145" s="4" t="str">
        <x:v>開始残量（自動・mL）</x:v>
      </x:c>
      <x:c r="B145" s="24" t="str">
        <x:f>IF(B143="","",IF(OR(B119="",NOT(ISNUMBER(B128))),"",B128))</x:f>
      </x:c>
    </x:row>
    <x:row r="146" ht="31.5" customHeight="1">
      <x:c r="A146" s="4" t="str">
        <x:v>通常の販売杯数</x:v>
      </x:c>
      <x:c r="B146" s="16" t="n">
        <x:v>0</x:v>
      </x:c>
    </x:row>
    <x:row r="147" ht="31.5" customHeight="1">
      <x:c r="A147" s="4" t="str">
        <x:v>少量の販売杯数</x:v>
      </x:c>
      <x:c r="B147" s="16" t="n">
        <x:v>0</x:v>
      </x:c>
    </x:row>
    <x:row r="148" ht="31.5" customHeight="1">
      <x:c r="A148" s="4" t="str">
        <x:v>品質確認（mL）</x:v>
      </x:c>
      <x:c r="B148" s="16" t="n">
        <x:v>0</x:v>
      </x:c>
    </x:row>
    <x:row r="149" ht="31.5" customHeight="1">
      <x:c r="A149" s="4" t="str">
        <x:v>無償提供（mL）</x:v>
      </x:c>
      <x:c r="B149" s="16" t="n">
        <x:v>0</x:v>
      </x:c>
    </x:row>
    <x:row r="150" ht="31.5" customHeight="1">
      <x:c r="A150" s="4" t="str">
        <x:v>こぼれ（mL）</x:v>
      </x:c>
      <x:c r="B150" s="16" t="n">
        <x:v>0</x:v>
      </x:c>
    </x:row>
    <x:row r="151" ht="31.5" customHeight="1">
      <x:c r="A151" s="4" t="str">
        <x:v>廃棄（mL）</x:v>
      </x:c>
      <x:c r="B151" s="16" t="n">
        <x:v>0</x:v>
      </x:c>
    </x:row>
    <x:row r="152" ht="40.5" customHeight="1">
      <x:c r="A152" s="4" t="str">
        <x:v>実際の終了残量（mL）</x:v>
      </x:c>
      <x:c r="B152" s="16"/>
    </x:row>
    <x:row r="153" ht="66" customHeight="1">
      <x:c r="A153" s="4" t="str">
        <x:v>メモ・廃棄理由（任意）</x:v>
      </x:c>
      <x:c r="B153" s="13"/>
    </x:row>
    <x:row r="154" ht="7.5" customHeight="1">
      <x:c r="A154" s="4"/>
      <x:c r="B154" s="5"/>
    </x:row>
    <x:row r="155" ht="27" customHeight="1">
      <x:c r="A155" s="27" t="str">
        <x:v>自動計算</x:v>
      </x:c>
      <x:c r="B155" s="28" t="str">
        <x:v>結果</x:v>
      </x:c>
    </x:row>
    <x:row r="156" ht="31.5" customHeight="1">
      <x:c r="A156" s="4" t="str">
        <x:v>販売量（mL）</x:v>
      </x:c>
      <x:c r="B156" s="24" t="str">
        <x:f>IF(B143="","",IF(OR(COUNT(B146:B147)&lt;2,OR(AND(B146&gt;0,OR(NOT(ISNUMBER($B$13)),$B$13&lt;=0)),AND(B147&gt;0,OR(NOT(ISNUMBER($B$14)),$B$14&lt;=0)))),"",B146*IF(B146=0,0,$B$13)+B147*IF(B147=0,0,$B$14)))</x:f>
      </x:c>
    </x:row>
    <x:row r="157" ht="31.5" customHeight="1">
      <x:c r="A157" s="4" t="str">
        <x:v>計算上の残量（mL）</x:v>
      </x:c>
      <x:c r="B157" s="24" t="str">
        <x:f>IF(OR(B143="",NOT(ISNUMBER(B145)),NOT(ISNUMBER(B156)),COUNT(B148:B151)&lt;4),"",B145-B156-SUM(B148:B151))</x:f>
      </x:c>
    </x:row>
    <x:row r="158" ht="42" customHeight="1">
      <x:c r="A158" s="4" t="str">
        <x:v>差異（mL）
計算上−実際</x:v>
      </x:c>
      <x:c r="B158" s="24" t="str">
        <x:f>IF(OR(B143="",NOT(ISNUMBER(B157)),NOT(ISNUMBER(B152))),"",B157-B152)</x:f>
      </x:c>
    </x:row>
    <x:row r="159" ht="42" customHeight="1">
      <x:c r="A159" s="4" t="str">
        <x:v>廃棄の仕入相当額
（円）</x:v>
      </x:c>
      <x:c r="B159" s="24" t="str">
        <x:f>IF(OR(B143="",NOT(ISNUMBER($B$15)),NOT(ISNUMBER($B$11)),$B$11&lt;=0,NOT(ISNUMBER(B151))),"",ROUND(B151*$B$15/$B$11,0))</x:f>
      </x:c>
    </x:row>
    <x:row r="160" ht="66" customHeight="1">
      <x:c r="A160" s="4" t="str">
        <x:v>入力確認（数量のみ）</x:v>
      </x:c>
      <x:c r="B160" s="30" t="str">
        <x:f>IF(B143="","日付を入力",IF(OR($B$7="",$B$8="",NOT(ISNUMBER($B$9)),NOT(ISNUMBER($B$11)),$B$11&lt;=0),"基本情報を入力",IF(NOT(ISNUMBER(B145)),"前の終了残量を入力",IF(OR(COUNT(B146:B151)&lt;6,MIN(B146:B151)&lt;0,MOD(B146,1)&lt;&gt;0,MOD(B147,1)&lt;&gt;0,OR(AND(B146&gt;0,OR(NOT(ISNUMBER($B$13)),$B$13&lt;=0)),AND(B147&gt;0,OR(NOT(ISNUMBER($B$14)),$B$14&lt;=0)))),"量・杯数を確認",IF(NOT(ISNUMBER(B152)),"終了残量を入力",IF(AND(B144&lt;&gt;"提供可",B144&lt;&gt;"提供しない",B144&lt;&gt;"要確認"),"状態を選択",IF(OR(B145&lt;0,B145&gt;$B$11,B152&lt;0,B152&gt;$B$11,B157&lt;0,OR(NOT(ISNUMBER(B143)),B143&lt;$B$9,NOT(ISNUMBER(B119)),B143&lt;B119)),"日付・数量を確認",IF(ABS(B158)&gt;0.01,"差異あり","数量一致"))))))))</x:f>
        <x:v>日付を入力</x:v>
      </x:c>
    </x:row>
    <x:row r="161" ht="58.5" customHeight="1">
      <x:c r="A161" s="31" t="str">
        <x:v>差異の＋は不足、−は多め。数量一致は品質判定ではありません。提供前の状態確認は別に行います。</x:v>
      </x:c>
      <x:c r="B161" s="32"/>
    </x:row>
    <x:row r="162" ht="49.5" customHeight="1">
      <x:c r="A162" s="31" t="str">
        <x:v>廃棄額は仕入単価×廃棄量÷容量（円単位に四捨五入）。単価が空欄なら計算しません。</x:v>
      </x:c>
      <x:c r="B162" s="32"/>
    </x:row>
    <x:row r="163" ht="9" customHeight="1">
      <x:c r="A163" s="4"/>
      <x:c r="B163" s="5"/>
    </x:row>
    <x:row r="164" ht="9" customHeight="1">
      <x:c r="A164" s="4"/>
      <x:c r="B164" s="5"/>
    </x:row>
    <x:row r="165" ht="9" customHeight="1">
      <x:c r="A165" s="4"/>
      <x:c r="B165" s="5"/>
    </x:row>
    <x:row r="166" ht="30" customHeight="1">
      <x:c r="A166" s="11" t="str">
        <x:v>記録 7　｜　前の終了残量を引き継ぐ</x:v>
      </x:c>
      <x:c r="B166" s="23"/>
    </x:row>
    <x:row r="167" ht="31.5" customHeight="1">
      <x:c r="A167" s="4" t="str">
        <x:v>日付</x:v>
      </x:c>
      <x:c r="B167" s="14"/>
    </x:row>
    <x:row r="168" ht="31.5" customHeight="1">
      <x:c r="A168" s="4" t="str">
        <x:v>状態確認の結果</x:v>
      </x:c>
      <x:c r="B168" s="13"/>
    </x:row>
    <x:row r="169" ht="31.5" customHeight="1">
      <x:c r="A169" s="4" t="str">
        <x:v>開始残量（自動・mL）</x:v>
      </x:c>
      <x:c r="B169" s="24" t="str">
        <x:f>IF(B167="","",IF(OR(B143="",NOT(ISNUMBER(B152))),"",B152))</x:f>
      </x:c>
    </x:row>
    <x:row r="170" ht="31.5" customHeight="1">
      <x:c r="A170" s="4" t="str">
        <x:v>通常の販売杯数</x:v>
      </x:c>
      <x:c r="B170" s="16" t="n">
        <x:v>0</x:v>
      </x:c>
    </x:row>
    <x:row r="171" ht="31.5" customHeight="1">
      <x:c r="A171" s="4" t="str">
        <x:v>少量の販売杯数</x:v>
      </x:c>
      <x:c r="B171" s="16" t="n">
        <x:v>0</x:v>
      </x:c>
    </x:row>
    <x:row r="172" ht="31.5" customHeight="1">
      <x:c r="A172" s="4" t="str">
        <x:v>品質確認（mL）</x:v>
      </x:c>
      <x:c r="B172" s="16" t="n">
        <x:v>0</x:v>
      </x:c>
    </x:row>
    <x:row r="173" ht="31.5" customHeight="1">
      <x:c r="A173" s="4" t="str">
        <x:v>無償提供（mL）</x:v>
      </x:c>
      <x:c r="B173" s="16" t="n">
        <x:v>0</x:v>
      </x:c>
    </x:row>
    <x:row r="174" ht="31.5" customHeight="1">
      <x:c r="A174" s="4" t="str">
        <x:v>こぼれ（mL）</x:v>
      </x:c>
      <x:c r="B174" s="16" t="n">
        <x:v>0</x:v>
      </x:c>
    </x:row>
    <x:row r="175" ht="31.5" customHeight="1">
      <x:c r="A175" s="4" t="str">
        <x:v>廃棄（mL）</x:v>
      </x:c>
      <x:c r="B175" s="16" t="n">
        <x:v>0</x:v>
      </x:c>
    </x:row>
    <x:row r="176" ht="40.5" customHeight="1">
      <x:c r="A176" s="4" t="str">
        <x:v>実際の終了残量（mL）</x:v>
      </x:c>
      <x:c r="B176" s="16"/>
    </x:row>
    <x:row r="177" ht="66" customHeight="1">
      <x:c r="A177" s="4" t="str">
        <x:v>メモ・廃棄理由（任意）</x:v>
      </x:c>
      <x:c r="B177" s="13"/>
    </x:row>
    <x:row r="178" ht="7.5" customHeight="1">
      <x:c r="A178" s="4"/>
      <x:c r="B178" s="5"/>
    </x:row>
    <x:row r="179" ht="27" customHeight="1">
      <x:c r="A179" s="27" t="str">
        <x:v>自動計算</x:v>
      </x:c>
      <x:c r="B179" s="28" t="str">
        <x:v>結果</x:v>
      </x:c>
    </x:row>
    <x:row r="180" ht="31.5" customHeight="1">
      <x:c r="A180" s="4" t="str">
        <x:v>販売量（mL）</x:v>
      </x:c>
      <x:c r="B180" s="24" t="str">
        <x:f>IF(B167="","",IF(OR(COUNT(B170:B171)&lt;2,OR(AND(B170&gt;0,OR(NOT(ISNUMBER($B$13)),$B$13&lt;=0)),AND(B171&gt;0,OR(NOT(ISNUMBER($B$14)),$B$14&lt;=0)))),"",B170*IF(B170=0,0,$B$13)+B171*IF(B171=0,0,$B$14)))</x:f>
      </x:c>
    </x:row>
    <x:row r="181" ht="31.5" customHeight="1">
      <x:c r="A181" s="4" t="str">
        <x:v>計算上の残量（mL）</x:v>
      </x:c>
      <x:c r="B181" s="24" t="str">
        <x:f>IF(OR(B167="",NOT(ISNUMBER(B169)),NOT(ISNUMBER(B180)),COUNT(B172:B175)&lt;4),"",B169-B180-SUM(B172:B175))</x:f>
      </x:c>
    </x:row>
    <x:row r="182" ht="42" customHeight="1">
      <x:c r="A182" s="4" t="str">
        <x:v>差異（mL）
計算上−実際</x:v>
      </x:c>
      <x:c r="B182" s="24" t="str">
        <x:f>IF(OR(B167="",NOT(ISNUMBER(B181)),NOT(ISNUMBER(B176))),"",B181-B176)</x:f>
      </x:c>
    </x:row>
    <x:row r="183" ht="42" customHeight="1">
      <x:c r="A183" s="4" t="str">
        <x:v>廃棄の仕入相当額
（円）</x:v>
      </x:c>
      <x:c r="B183" s="24" t="str">
        <x:f>IF(OR(B167="",NOT(ISNUMBER($B$15)),NOT(ISNUMBER($B$11)),$B$11&lt;=0,NOT(ISNUMBER(B175))),"",ROUND(B175*$B$15/$B$11,0))</x:f>
      </x:c>
    </x:row>
    <x:row r="184" ht="66" customHeight="1">
      <x:c r="A184" s="4" t="str">
        <x:v>入力確認（数量のみ）</x:v>
      </x:c>
      <x:c r="B184" s="30" t="str">
        <x:f>IF(B167="","日付を入力",IF(OR($B$7="",$B$8="",NOT(ISNUMBER($B$9)),NOT(ISNUMBER($B$11)),$B$11&lt;=0),"基本情報を入力",IF(NOT(ISNUMBER(B169)),"前の終了残量を入力",IF(OR(COUNT(B170:B175)&lt;6,MIN(B170:B175)&lt;0,MOD(B170,1)&lt;&gt;0,MOD(B171,1)&lt;&gt;0,OR(AND(B170&gt;0,OR(NOT(ISNUMBER($B$13)),$B$13&lt;=0)),AND(B171&gt;0,OR(NOT(ISNUMBER($B$14)),$B$14&lt;=0)))),"量・杯数を確認",IF(NOT(ISNUMBER(B176)),"終了残量を入力",IF(AND(B168&lt;&gt;"提供可",B168&lt;&gt;"提供しない",B168&lt;&gt;"要確認"),"状態を選択",IF(OR(B169&lt;0,B169&gt;$B$11,B176&lt;0,B176&gt;$B$11,B181&lt;0,OR(NOT(ISNUMBER(B167)),B167&lt;$B$9,NOT(ISNUMBER(B143)),B167&lt;B143)),"日付・数量を確認",IF(ABS(B182)&gt;0.01,"差異あり","数量一致"))))))))</x:f>
        <x:v>日付を入力</x:v>
      </x:c>
    </x:row>
    <x:row r="185" ht="58.5" customHeight="1">
      <x:c r="A185" s="31" t="str">
        <x:v>差異の＋は不足、−は多め。数量一致は品質判定ではありません。提供前の状態確認は別に行います。</x:v>
      </x:c>
      <x:c r="B185" s="32"/>
    </x:row>
    <x:row r="186" ht="49.5" customHeight="1">
      <x:c r="A186" s="31" t="str">
        <x:v>廃棄額は仕入単価×廃棄量÷容量（円単位に四捨五入）。単価が空欄なら計算しません。</x:v>
      </x:c>
      <x:c r="B186" s="32"/>
    </x:row>
    <x:row r="187" ht="9" customHeight="1">
      <x:c r="A187" s="4"/>
      <x:c r="B187" s="5"/>
    </x:row>
    <x:row r="188" ht="9" customHeight="1">
      <x:c r="A188" s="4"/>
      <x:c r="B188" s="5"/>
    </x:row>
    <x:row r="189" ht="9" customHeight="1">
      <x:c r="A189" s="4"/>
      <x:c r="B189" s="5"/>
    </x:row>
  </x:sheetData>
  <x:mergeCells>
    <x:mergeCell ref="A3:B3"/>
    <x:mergeCell ref="A4:B4"/>
    <x:mergeCell ref="A5:B5"/>
    <x:mergeCell ref="A17:B17"/>
    <x:mergeCell ref="A18:B18"/>
    <x:mergeCell ref="A19:B19"/>
    <x:mergeCell ref="A22:B22"/>
    <x:mergeCell ref="A41:B41"/>
    <x:mergeCell ref="A42:B42"/>
    <x:mergeCell ref="A46:B46"/>
    <x:mergeCell ref="A65:B65"/>
    <x:mergeCell ref="A66:B66"/>
    <x:mergeCell ref="A70:B70"/>
    <x:mergeCell ref="A89:B89"/>
    <x:mergeCell ref="A90:B90"/>
    <x:mergeCell ref="A94:B94"/>
    <x:mergeCell ref="A113:B113"/>
    <x:mergeCell ref="A114:B114"/>
    <x:mergeCell ref="A118:B118"/>
    <x:mergeCell ref="A137:B137"/>
    <x:mergeCell ref="A138:B138"/>
    <x:mergeCell ref="A142:B142"/>
    <x:mergeCell ref="A161:B161"/>
    <x:mergeCell ref="A162:B162"/>
    <x:mergeCell ref="A166:B166"/>
    <x:mergeCell ref="A185:B185"/>
    <x:mergeCell ref="A186:B186"/>
  </x:mergeCells>
  <x:conditionalFormatting sqref="B38:B38">
    <x:cfRule type="expression" dxfId="21" priority="1">
      <x:formula>AND(ISNUMBER(B38),ABS(B38)&gt;0.01)</x:formula>
    </x:cfRule>
  </x:conditionalFormatting>
  <x:conditionalFormatting sqref="B40:B40">
    <x:cfRule type="expression" dxfId="22" priority="2">
      <x:formula>B40="数量一致"</x:formula>
    </x:cfRule>
    <x:cfRule type="expression" dxfId="23" priority="3">
      <x:formula>AND(B23&lt;&gt;"",B40&lt;&gt;"数量一致")</x:formula>
    </x:cfRule>
  </x:conditionalFormatting>
  <x:conditionalFormatting sqref="B62:B62">
    <x:cfRule type="expression" dxfId="24" priority="4">
      <x:formula>AND(ISNUMBER(B62),ABS(B62)&gt;0.01)</x:formula>
    </x:cfRule>
  </x:conditionalFormatting>
  <x:conditionalFormatting sqref="B64:B64">
    <x:cfRule type="expression" dxfId="25" priority="5">
      <x:formula>B64="数量一致"</x:formula>
    </x:cfRule>
    <x:cfRule type="expression" dxfId="26" priority="6">
      <x:formula>AND(B47&lt;&gt;"",B64&lt;&gt;"数量一致")</x:formula>
    </x:cfRule>
  </x:conditionalFormatting>
  <x:conditionalFormatting sqref="B86:B86">
    <x:cfRule type="expression" dxfId="27" priority="7">
      <x:formula>AND(ISNUMBER(B86),ABS(B86)&gt;0.01)</x:formula>
    </x:cfRule>
  </x:conditionalFormatting>
  <x:conditionalFormatting sqref="B88:B88">
    <x:cfRule type="expression" dxfId="28" priority="8">
      <x:formula>B88="数量一致"</x:formula>
    </x:cfRule>
    <x:cfRule type="expression" dxfId="29" priority="9">
      <x:formula>AND(B71&lt;&gt;"",B88&lt;&gt;"数量一致")</x:formula>
    </x:cfRule>
  </x:conditionalFormatting>
  <x:conditionalFormatting sqref="B110:B110">
    <x:cfRule type="expression" dxfId="30" priority="10">
      <x:formula>AND(ISNUMBER(B110),ABS(B110)&gt;0.01)</x:formula>
    </x:cfRule>
  </x:conditionalFormatting>
  <x:conditionalFormatting sqref="B112:B112">
    <x:cfRule type="expression" dxfId="31" priority="11">
      <x:formula>B112="数量一致"</x:formula>
    </x:cfRule>
    <x:cfRule type="expression" dxfId="32" priority="12">
      <x:formula>AND(B95&lt;&gt;"",B112&lt;&gt;"数量一致")</x:formula>
    </x:cfRule>
  </x:conditionalFormatting>
  <x:conditionalFormatting sqref="B134:B134">
    <x:cfRule type="expression" dxfId="33" priority="13">
      <x:formula>AND(ISNUMBER(B134),ABS(B134)&gt;0.01)</x:formula>
    </x:cfRule>
  </x:conditionalFormatting>
  <x:conditionalFormatting sqref="B136:B136">
    <x:cfRule type="expression" dxfId="34" priority="14">
      <x:formula>B136="数量一致"</x:formula>
    </x:cfRule>
    <x:cfRule type="expression" dxfId="35" priority="15">
      <x:formula>AND(B119&lt;&gt;"",B136&lt;&gt;"数量一致")</x:formula>
    </x:cfRule>
  </x:conditionalFormatting>
  <x:conditionalFormatting sqref="B158:B158">
    <x:cfRule type="expression" dxfId="36" priority="16">
      <x:formula>AND(ISNUMBER(B158),ABS(B158)&gt;0.01)</x:formula>
    </x:cfRule>
  </x:conditionalFormatting>
  <x:conditionalFormatting sqref="B160:B160">
    <x:cfRule type="expression" dxfId="37" priority="17">
      <x:formula>B160="数量一致"</x:formula>
    </x:cfRule>
    <x:cfRule type="expression" dxfId="38" priority="18">
      <x:formula>AND(B143&lt;&gt;"",B160&lt;&gt;"数量一致")</x:formula>
    </x:cfRule>
  </x:conditionalFormatting>
  <x:conditionalFormatting sqref="B182:B182">
    <x:cfRule type="expression" dxfId="39" priority="19">
      <x:formula>AND(ISNUMBER(B182),ABS(B182)&gt;0.01)</x:formula>
    </x:cfRule>
  </x:conditionalFormatting>
  <x:conditionalFormatting sqref="B184:B184">
    <x:cfRule type="expression" dxfId="40" priority="20">
      <x:formula>B184="数量一致"</x:formula>
    </x:cfRule>
    <x:cfRule type="expression" dxfId="41" priority="21">
      <x:formula>AND(B167&lt;&gt;"",B184&lt;&gt;"数量一致")</x:formula>
    </x:cfRule>
  </x:conditionalFormatting>
  <x:dataValidations count="16">
    <x:dataValidation type="whole" operator="between" sqref="B11:B15">
      <x:formula1>0</x:formula1>
      <x:formula2>1000000</x:formula2>
    </x:dataValidation>
    <x:dataValidation type="list" sqref="B16">
      <x:formula1>"閉栓・冷蔵,対応器具・冷蔵,器具の説明に従う,その他（メモへ）"</x:formula1>
    </x:dataValidation>
    <x:dataValidation type="list" sqref="B24">
      <x:formula1>"提供可,提供しない,要確認"</x:formula1>
    </x:dataValidation>
    <x:dataValidation type="whole" operator="between" sqref="B26:B32">
      <x:formula1>0</x:formula1>
      <x:formula2>100000</x:formula2>
    </x:dataValidation>
    <x:dataValidation type="list" sqref="B48">
      <x:formula1>"提供可,提供しない,要確認"</x:formula1>
    </x:dataValidation>
    <x:dataValidation type="whole" operator="between" sqref="B50:B56">
      <x:formula1>0</x:formula1>
      <x:formula2>100000</x:formula2>
    </x:dataValidation>
    <x:dataValidation type="list" sqref="B72">
      <x:formula1>"提供可,提供しない,要確認"</x:formula1>
    </x:dataValidation>
    <x:dataValidation type="whole" operator="between" sqref="B74:B80">
      <x:formula1>0</x:formula1>
      <x:formula2>100000</x:formula2>
    </x:dataValidation>
    <x:dataValidation type="list" sqref="B96">
      <x:formula1>"提供可,提供しない,要確認"</x:formula1>
    </x:dataValidation>
    <x:dataValidation type="whole" operator="between" sqref="B98:B104">
      <x:formula1>0</x:formula1>
      <x:formula2>100000</x:formula2>
    </x:dataValidation>
    <x:dataValidation type="list" sqref="B120">
      <x:formula1>"提供可,提供しない,要確認"</x:formula1>
    </x:dataValidation>
    <x:dataValidation type="whole" operator="between" sqref="B122:B128">
      <x:formula1>0</x:formula1>
      <x:formula2>100000</x:formula2>
    </x:dataValidation>
    <x:dataValidation type="list" sqref="B144">
      <x:formula1>"提供可,提供しない,要確認"</x:formula1>
    </x:dataValidation>
    <x:dataValidation type="whole" operator="between" sqref="B146:B152">
      <x:formula1>0</x:formula1>
      <x:formula2>100000</x:formula2>
    </x:dataValidation>
    <x:dataValidation type="list" sqref="B168">
      <x:formula1>"提供可,提供しない,要確認"</x:formula1>
    </x:dataValidation>
    <x:dataValidation type="whole" operator="between" sqref="B170:B176">
      <x:formula1>0</x:formula1>
      <x:formula2>100000</x:formula2>
    </x:dataValidation>
  </x:dataValidations>
  <x:pageMargins left="0.7" right="0.7" top="0.75" bottom="0.75" header="0.3" footer="0.3"/>
</x:worksheet>
</file>